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uranor\Produkter\VAV\"/>
    </mc:Choice>
  </mc:AlternateContent>
  <bookViews>
    <workbookView xWindow="0" yWindow="0" windowWidth="20520" windowHeight="9180"/>
  </bookViews>
  <sheets>
    <sheet name="Skjema m3 per time" sheetId="1" r:id="rId1"/>
    <sheet name="Ark1" sheetId="3" r:id="rId2"/>
    <sheet name="Info" sheetId="2" r:id="rId3"/>
  </sheets>
  <definedNames>
    <definedName name="_xlnm._FilterDatabase" localSheetId="0" hidden="1">'Skjema m3 per time'!$A$19:$I$19</definedName>
    <definedName name="_xlnm.Print_Titles" localSheetId="0">'Skjema m3 per time'!$9:$19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D15" i="1"/>
  <c r="I19" i="1" l="1"/>
  <c r="E20" i="1"/>
  <c r="D20" i="1"/>
  <c r="A20" i="1"/>
  <c r="H19" i="1" l="1"/>
  <c r="G19" i="1"/>
  <c r="F19" i="1"/>
  <c r="F21" i="1" l="1"/>
  <c r="F22" i="1"/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A16" i="1"/>
  <c r="G21" i="1"/>
  <c r="H21" i="1"/>
  <c r="I21" i="1" l="1"/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C31" i="2" l="1"/>
  <c r="C30" i="2"/>
</calcChain>
</file>

<file path=xl/sharedStrings.xml><?xml version="1.0" encoding="utf-8"?>
<sst xmlns="http://schemas.openxmlformats.org/spreadsheetml/2006/main" count="84" uniqueCount="72">
  <si>
    <t>Prosjektnr.:</t>
  </si>
  <si>
    <t>Prosjekt:</t>
  </si>
  <si>
    <t>Prosjektleder:</t>
  </si>
  <si>
    <t xml:space="preserve">Dato: </t>
  </si>
  <si>
    <t>Hvis aktuelt</t>
  </si>
  <si>
    <t>Merke-skjema VAV-spjeld</t>
  </si>
  <si>
    <t>totalt ant tegn</t>
  </si>
  <si>
    <t>Innstilt luftmengde</t>
  </si>
  <si>
    <r>
      <t xml:space="preserve">Serienummer
</t>
    </r>
    <r>
      <rPr>
        <b/>
        <sz val="9"/>
        <rFont val="Arial"/>
        <family val="2"/>
      </rPr>
      <t>(Scannes inn i produksjon)</t>
    </r>
  </si>
  <si>
    <t>Merke 1</t>
  </si>
  <si>
    <t>Merke 2</t>
  </si>
  <si>
    <t>360.002</t>
  </si>
  <si>
    <t>SQ401</t>
  </si>
  <si>
    <t>SQ402</t>
  </si>
  <si>
    <t>FEIL:</t>
  </si>
  <si>
    <t>RIKTIG:</t>
  </si>
  <si>
    <t>360.002-SQ401</t>
  </si>
  <si>
    <t>360.002-SQ402</t>
  </si>
  <si>
    <t>LØSNING FOR SAMMENSLÅING:</t>
  </si>
  <si>
    <t>-</t>
  </si>
  <si>
    <t>Samlet</t>
  </si>
  <si>
    <t>Formel:</t>
  </si>
  <si>
    <t>= Celle1 &amp; Celle-skilletegn &amp; Celle2</t>
  </si>
  <si>
    <t>Formelen kan utvides til å slå sammen flere tegn.</t>
  </si>
  <si>
    <t>Det er anbefalt å sette skilletegn i en bestem celle, og henvise til denne i formel.</t>
  </si>
  <si>
    <t>For enkel kopiering er det anbefalt å låse henvisningen til denne cellen.</t>
  </si>
  <si>
    <t>Låsing</t>
  </si>
  <si>
    <t>$C2</t>
  </si>
  <si>
    <t>= låsing til kolonne C, men ikke til linje 2</t>
  </si>
  <si>
    <t>C$2</t>
  </si>
  <si>
    <t>= låsing til linje 2, men ikke til kolonne C</t>
  </si>
  <si>
    <t>$C$2</t>
  </si>
  <si>
    <t>= låsing til bestemt celle, kolonne C og linje 2</t>
  </si>
  <si>
    <t>Baudrate</t>
  </si>
  <si>
    <t>Transmission formats</t>
  </si>
  <si>
    <t>1-8-N-2</t>
  </si>
  <si>
    <t>1-8-N-1</t>
  </si>
  <si>
    <t>1-8-E-1</t>
  </si>
  <si>
    <t>1-8-O-1</t>
  </si>
  <si>
    <t>Ja</t>
  </si>
  <si>
    <t>Nei</t>
  </si>
  <si>
    <t>Modbus/BACnet/KNX:</t>
  </si>
  <si>
    <t>Modbus</t>
  </si>
  <si>
    <t>BACnet</t>
  </si>
  <si>
    <t>KNX</t>
  </si>
  <si>
    <t>Fabrikat motor:</t>
  </si>
  <si>
    <t>Belimo</t>
  </si>
  <si>
    <t>Siemens</t>
  </si>
  <si>
    <t>Honeywell</t>
  </si>
  <si>
    <t>JohnsonControls</t>
  </si>
  <si>
    <t>Annet</t>
  </si>
  <si>
    <t>(Informasjon fra automatikk entreprenør)</t>
  </si>
  <si>
    <t>Hvis annet, spesifiser:</t>
  </si>
  <si>
    <r>
      <t>Transmission formats (</t>
    </r>
    <r>
      <rPr>
        <u/>
        <sz val="11"/>
        <color theme="1"/>
        <rFont val="Calibri"/>
        <family val="2"/>
        <scheme val="minor"/>
      </rPr>
      <t>kun Modbus</t>
    </r>
    <r>
      <rPr>
        <sz val="11"/>
        <color theme="1"/>
        <rFont val="Calibri"/>
        <family val="2"/>
        <scheme val="minor"/>
      </rPr>
      <t>):</t>
    </r>
  </si>
  <si>
    <t>Kolli-merking:</t>
  </si>
  <si>
    <t>Vent.entreprenør:</t>
  </si>
  <si>
    <t>MP-bus</t>
  </si>
  <si>
    <t>TROX Auranor SO-nr:</t>
  </si>
  <si>
    <t>Må velges til "Ja" dersom enhetene skal innstilles med MP/Modbus/BACnet verdier.</t>
  </si>
  <si>
    <t>Enhet luftmengde</t>
  </si>
  <si>
    <t>[m3/h]</t>
  </si>
  <si>
    <t>[l/s]</t>
  </si>
  <si>
    <r>
      <t>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/h]</t>
    </r>
  </si>
  <si>
    <t>[mm]</t>
  </si>
  <si>
    <t>Maks</t>
  </si>
  <si>
    <t>Min</t>
  </si>
  <si>
    <t>Merking:</t>
  </si>
  <si>
    <r>
      <t xml:space="preserve">Produkt: 
</t>
    </r>
    <r>
      <rPr>
        <b/>
        <sz val="8"/>
        <rFont val="Arial"/>
        <family val="2"/>
      </rPr>
      <t>(F.eks LEO / LVC / Pegasus / Sirius / TVJ etc...)</t>
    </r>
  </si>
  <si>
    <t xml:space="preserve">Dim: </t>
  </si>
  <si>
    <t>Skal enheten adresseres?:</t>
  </si>
  <si>
    <r>
      <t>Baud rates (</t>
    </r>
    <r>
      <rPr>
        <u/>
        <sz val="11"/>
        <color theme="1"/>
        <rFont val="Calibri"/>
        <family val="2"/>
        <scheme val="minor"/>
      </rPr>
      <t>kun Modbu eller BACnet</t>
    </r>
    <r>
      <rPr>
        <sz val="11"/>
        <color theme="1"/>
        <rFont val="Calibri"/>
        <family val="2"/>
        <scheme val="minor"/>
      </rPr>
      <t>):</t>
    </r>
  </si>
  <si>
    <t>Enhet for luftmengde (l/s for Sverige)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</si>
</sst>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1" fillId="2" borderId="0" xfId="0" applyFont="1" applyFill="1" applyBorder="1"/>
    <xf numFmtId="0" fontId="0" fillId="0" borderId="1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0" xfId="0" applyNumberFormat="1" applyBorder="1"/>
    <xf numFmtId="3" fontId="0" fillId="0" borderId="0" xfId="0" applyNumberFormat="1" applyFill="1" applyBorder="1"/>
    <xf numFmtId="3" fontId="0" fillId="0" borderId="1" xfId="0" applyNumberFormat="1" applyBorder="1" applyProtection="1">
      <protection locked="0"/>
    </xf>
    <xf numFmtId="3" fontId="0" fillId="0" borderId="0" xfId="0" applyNumberFormat="1"/>
    <xf numFmtId="0" fontId="0" fillId="0" borderId="1" xfId="0" quotePrefix="1" applyBorder="1"/>
    <xf numFmtId="0" fontId="4" fillId="0" borderId="0" xfId="0" applyFont="1"/>
    <xf numFmtId="0" fontId="0" fillId="0" borderId="0" xfId="0" quotePrefix="1"/>
    <xf numFmtId="0" fontId="1" fillId="5" borderId="0" xfId="0" applyFont="1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0" borderId="1" xfId="0" quotePrefix="1" applyBorder="1" applyProtection="1">
      <protection locked="0"/>
    </xf>
    <xf numFmtId="0" fontId="0" fillId="0" borderId="0" xfId="0" quotePrefix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left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vertical="top" wrapText="1"/>
    </xf>
    <xf numFmtId="0" fontId="1" fillId="3" borderId="7" xfId="0" applyFont="1" applyFill="1" applyBorder="1" applyAlignment="1" applyProtection="1">
      <alignment horizontal="center" vertical="top" wrapText="1"/>
    </xf>
    <xf numFmtId="3" fontId="1" fillId="3" borderId="7" xfId="0" applyNumberFormat="1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center" wrapText="1"/>
    </xf>
    <xf numFmtId="3" fontId="1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333703</xdr:colOff>
      <xdr:row>0</xdr:row>
      <xdr:rowOff>181414</xdr:rowOff>
    </xdr:from>
    <xdr:to>
      <xdr:col>8</xdr:col>
      <xdr:colOff>15548</xdr:colOff>
      <xdr:row>7</xdr:row>
      <xdr:rowOff>179992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853" y="181414"/>
          <a:ext cx="3410881" cy="134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152399</xdr:rowOff>
    </xdr:from>
    <xdr:to>
      <xdr:col>5</xdr:col>
      <xdr:colOff>695324</xdr:colOff>
      <xdr:row>15</xdr:row>
      <xdr:rowOff>0</xdr:rowOff>
    </xdr:to>
    <xdr:sp macro="" textlink="">
      <xdr:nvSpPr>
        <xdr:cNvPr id="2" name="TekstSylinder 1"/>
        <xdr:cNvSpPr txBox="1"/>
      </xdr:nvSpPr>
      <xdr:spPr>
        <a:xfrm>
          <a:off x="57149" y="152399"/>
          <a:ext cx="4600575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Merkeskjema leses digitalt i produksjon, og må derfor leveres</a:t>
          </a:r>
          <a:r>
            <a:rPr lang="nb-NO" sz="1100" baseline="0"/>
            <a:t> digitalt til oss. Vi må ha merkeskjema i Excel da serienummer skal scannes inn for egen sporbarhet. </a:t>
          </a:r>
        </a:p>
        <a:p>
          <a:endParaRPr lang="nb-NO" sz="1100" baseline="0"/>
        </a:p>
        <a:p>
          <a:r>
            <a:rPr lang="nb-NO" sz="1100" baseline="0"/>
            <a:t>I aktuator er det en begrensning på maksimalt 16 tegn for Belimo motorer (inklusiv punktum, komma, bindestrek osv.) og dermed benyttes dette som en generell regel.</a:t>
          </a:r>
        </a:p>
        <a:p>
          <a:endParaRPr lang="nb-NO" sz="1100" baseline="0"/>
        </a:p>
        <a:p>
          <a:r>
            <a:rPr lang="nb-NO" sz="1100" baseline="0"/>
            <a:t>Siden merkeskjema leses digitalt er det viktig at merkingen står sammenhengende i ett felt. Dersom du som kunde mottar merkeskjema fra andre hvor merkingen er splittet opp, foreligger det en veiledning på hvordan dette kan løses under.</a:t>
          </a:r>
        </a:p>
        <a:p>
          <a:endParaRPr lang="nb-NO" sz="1100" baseline="0"/>
        </a:p>
        <a:p>
          <a:r>
            <a:rPr lang="nb-NO" sz="1100" baseline="0"/>
            <a:t>Vi takker på forståelse fra våre kunder. Dette gjør at vi kan holde effektiviteten oppe i vår produksjon, noe som gir lave priser til våre kunder.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5"/>
  <sheetViews>
    <sheetView showGridLines="0" tabSelected="1" zoomScaleNormal="100" workbookViewId="0">
      <selection activeCell="C15" sqref="C15"/>
    </sheetView>
  </sheetViews>
  <sheetFormatPr baseColWidth="10" defaultRowHeight="14.25" x14ac:dyDescent="0.45"/>
  <cols>
    <col min="1" max="1" width="25.1328125" customWidth="1"/>
    <col min="2" max="2" width="23.86328125" customWidth="1"/>
    <col min="4" max="4" width="11.3984375" customWidth="1"/>
    <col min="5" max="5" width="11.3984375" style="13" customWidth="1"/>
    <col min="6" max="6" width="10.06640625" style="13" customWidth="1"/>
    <col min="7" max="8" width="11.1328125" style="26" customWidth="1"/>
    <col min="9" max="9" width="7.3984375" style="26" customWidth="1"/>
    <col min="10" max="10" width="43.59765625" customWidth="1"/>
    <col min="13" max="16" width="0" hidden="1" customWidth="1"/>
    <col min="17" max="17" width="7.86328125" style="1" hidden="1" customWidth="1"/>
  </cols>
  <sheetData>
    <row r="2" spans="1:18" x14ac:dyDescent="0.45">
      <c r="A2" s="2" t="s">
        <v>5</v>
      </c>
      <c r="B2" s="3"/>
      <c r="C2" s="3"/>
      <c r="D2" s="3"/>
      <c r="E2" s="10"/>
      <c r="F2" s="10"/>
      <c r="G2" s="23"/>
      <c r="H2" s="23"/>
      <c r="I2" s="23"/>
      <c r="J2" s="3"/>
    </row>
    <row r="3" spans="1:18" x14ac:dyDescent="0.45">
      <c r="A3" s="6" t="s">
        <v>57</v>
      </c>
      <c r="B3" s="40"/>
      <c r="C3" s="40"/>
      <c r="D3" s="4"/>
      <c r="E3" s="11"/>
      <c r="F3" s="11"/>
      <c r="G3" s="24"/>
      <c r="H3" s="24"/>
      <c r="I3" s="24"/>
      <c r="J3" s="3"/>
    </row>
    <row r="4" spans="1:18" x14ac:dyDescent="0.45">
      <c r="A4" s="6" t="s">
        <v>0</v>
      </c>
      <c r="B4" s="41"/>
      <c r="C4" s="41"/>
      <c r="D4" s="4"/>
      <c r="E4" s="11"/>
      <c r="F4" s="11"/>
      <c r="G4" s="24"/>
      <c r="H4" s="24"/>
      <c r="I4" s="24"/>
      <c r="J4" s="3"/>
    </row>
    <row r="5" spans="1:18" x14ac:dyDescent="0.45">
      <c r="A5" s="6" t="s">
        <v>1</v>
      </c>
      <c r="B5" s="41"/>
      <c r="C5" s="41"/>
      <c r="D5" s="4"/>
      <c r="E5" s="11"/>
      <c r="F5" s="11"/>
      <c r="G5" s="24"/>
      <c r="H5" s="24"/>
      <c r="I5" s="24"/>
      <c r="J5" s="3"/>
    </row>
    <row r="6" spans="1:18" x14ac:dyDescent="0.45">
      <c r="A6" s="6" t="s">
        <v>55</v>
      </c>
      <c r="B6" s="41"/>
      <c r="C6" s="41"/>
      <c r="D6" s="4"/>
      <c r="E6" s="11"/>
      <c r="F6" s="11"/>
      <c r="G6" s="24"/>
      <c r="H6" s="24"/>
      <c r="I6" s="24"/>
      <c r="J6" s="3"/>
    </row>
    <row r="7" spans="1:18" x14ac:dyDescent="0.45">
      <c r="A7" s="6" t="s">
        <v>2</v>
      </c>
      <c r="B7" s="41"/>
      <c r="C7" s="41"/>
      <c r="D7" s="4"/>
      <c r="E7" s="11"/>
      <c r="F7" s="11"/>
      <c r="G7" s="24"/>
      <c r="H7" s="24"/>
      <c r="I7" s="24"/>
      <c r="J7" s="35"/>
    </row>
    <row r="8" spans="1:18" x14ac:dyDescent="0.45">
      <c r="A8" s="6" t="s">
        <v>3</v>
      </c>
      <c r="B8" s="41"/>
      <c r="C8" s="41"/>
      <c r="D8" s="4"/>
      <c r="E8" s="11"/>
      <c r="F8" s="11"/>
      <c r="G8" s="24"/>
      <c r="H8" s="24"/>
      <c r="I8" s="24"/>
      <c r="J8" s="35"/>
    </row>
    <row r="9" spans="1:18" x14ac:dyDescent="0.45">
      <c r="A9" s="6" t="s">
        <v>54</v>
      </c>
      <c r="B9" s="41"/>
      <c r="C9" s="41"/>
      <c r="D9" s="4"/>
      <c r="E9" s="11"/>
      <c r="F9" s="11"/>
      <c r="G9" s="24"/>
      <c r="H9" s="24"/>
      <c r="I9" s="24"/>
      <c r="J9" s="35"/>
    </row>
    <row r="10" spans="1:18" x14ac:dyDescent="0.45">
      <c r="A10" s="6" t="s">
        <v>45</v>
      </c>
      <c r="B10" s="28" t="s">
        <v>46</v>
      </c>
      <c r="C10" s="18" t="s">
        <v>52</v>
      </c>
      <c r="D10" s="4"/>
      <c r="E10" s="39"/>
      <c r="F10" s="39"/>
      <c r="G10" s="24"/>
      <c r="H10" s="24"/>
      <c r="I10" s="24"/>
      <c r="J10" s="3"/>
    </row>
    <row r="11" spans="1:18" x14ac:dyDescent="0.45">
      <c r="A11" s="6" t="s">
        <v>41</v>
      </c>
      <c r="B11" s="28" t="s">
        <v>56</v>
      </c>
      <c r="C11" s="19"/>
      <c r="D11" s="4"/>
      <c r="E11" s="11"/>
      <c r="F11" s="11"/>
      <c r="G11" s="24"/>
      <c r="H11" s="24"/>
      <c r="I11" s="24"/>
      <c r="J11" s="3"/>
    </row>
    <row r="12" spans="1:18" x14ac:dyDescent="0.45">
      <c r="A12" s="17" t="s">
        <v>69</v>
      </c>
      <c r="B12" s="17"/>
      <c r="C12" s="32" t="s">
        <v>40</v>
      </c>
      <c r="D12" t="s">
        <v>58</v>
      </c>
      <c r="E12" s="4"/>
      <c r="F12" s="11"/>
      <c r="G12" s="11"/>
      <c r="H12" s="24"/>
      <c r="I12" s="24"/>
      <c r="J12" s="24"/>
      <c r="Q12"/>
      <c r="R12" s="1"/>
    </row>
    <row r="13" spans="1:18" x14ac:dyDescent="0.45">
      <c r="A13" s="58" t="s">
        <v>53</v>
      </c>
      <c r="B13" s="59"/>
      <c r="C13" s="29" t="s">
        <v>35</v>
      </c>
      <c r="D13" s="4" t="s">
        <v>51</v>
      </c>
      <c r="E13" s="11"/>
      <c r="F13" s="27"/>
      <c r="G13" s="24"/>
      <c r="H13" s="4"/>
      <c r="I13" s="24"/>
    </row>
    <row r="14" spans="1:18" x14ac:dyDescent="0.45">
      <c r="A14" s="58" t="s">
        <v>70</v>
      </c>
      <c r="B14" s="59"/>
      <c r="C14" s="29">
        <v>38400</v>
      </c>
      <c r="D14" s="4" t="s">
        <v>51</v>
      </c>
      <c r="E14" s="11"/>
      <c r="F14" s="27"/>
      <c r="G14" s="24"/>
      <c r="H14" s="4"/>
      <c r="I14" s="24"/>
    </row>
    <row r="15" spans="1:18" x14ac:dyDescent="0.45">
      <c r="A15" s="58" t="s">
        <v>71</v>
      </c>
      <c r="B15" s="58"/>
      <c r="C15" s="44" t="s">
        <v>60</v>
      </c>
      <c r="D15" s="60" t="str">
        <f>IF(C15="[l/s]","OBS!!!","")</f>
        <v/>
      </c>
      <c r="E15" s="11"/>
      <c r="F15" s="27"/>
      <c r="G15" s="24"/>
      <c r="H15" s="4"/>
      <c r="I15" s="24"/>
    </row>
    <row r="16" spans="1:18" x14ac:dyDescent="0.45">
      <c r="A16" t="str">
        <f>IF(B10="Belimo","NB: Maks 16 tegn i merking (første kolonne)","")</f>
        <v>NB: Maks 16 tegn i merking (første kolonne)</v>
      </c>
    </row>
    <row r="17" spans="1:17" x14ac:dyDescent="0.45">
      <c r="A17" s="18" t="str">
        <f>IF(B11="BACnet",IF(C12="Ja","NB: Device ID / Instant nr må være unikt for hver enhet, må oppgis av automatikk entreprenør",""),"")</f>
        <v/>
      </c>
      <c r="B17" s="33"/>
      <c r="C17" s="19"/>
      <c r="D17" s="4"/>
      <c r="E17" s="11"/>
      <c r="F17" s="27"/>
      <c r="G17" s="24"/>
      <c r="H17" s="4"/>
      <c r="I17" s="24"/>
    </row>
    <row r="18" spans="1:17" s="1" customFormat="1" x14ac:dyDescent="0.45">
      <c r="A18" s="20"/>
      <c r="B18" s="21"/>
      <c r="C18" s="22"/>
      <c r="D18" s="42" t="s">
        <v>7</v>
      </c>
      <c r="E18" s="43"/>
      <c r="F18" s="36" t="s">
        <v>4</v>
      </c>
      <c r="G18" s="37"/>
      <c r="H18" s="38"/>
      <c r="I18" s="30"/>
    </row>
    <row r="19" spans="1:17" s="1" customFormat="1" ht="22.5" customHeight="1" x14ac:dyDescent="0.45">
      <c r="A19" s="50" t="s">
        <v>66</v>
      </c>
      <c r="B19" s="51" t="s">
        <v>67</v>
      </c>
      <c r="C19" s="48" t="s">
        <v>68</v>
      </c>
      <c r="D19" s="49" t="s">
        <v>64</v>
      </c>
      <c r="E19" s="49" t="s">
        <v>65</v>
      </c>
      <c r="F19" s="53" t="str">
        <f>IF(C12="Nei","Ikke i bruk",IF(B11="MP-bus","MP   address",IF(B11="Modbus","Modbus Address",IF(B11="BACnet","BACnet Address",IF(B11="KNX","Ikke i bruk",)))))</f>
        <v>Ikke i bruk</v>
      </c>
      <c r="G19" s="53" t="str">
        <f>IF(C12="Nei","Ikke i bruk",IF(B11="Modbus","Transmission format",IF(B11="BACnet","Device ID / Instant nr","Ikke i bruk")))</f>
        <v>Ikke i bruk</v>
      </c>
      <c r="H19" s="53" t="str">
        <f>IF(C12="Nei","Ikke i bruk",IF(B11="Modbus","Baud rate innstilling",IF(B11="BACnet","Baud rate innstilling","Ikke i bruk")))</f>
        <v>Ikke i bruk</v>
      </c>
      <c r="I19" s="55" t="str">
        <f>IF(B10="Belimo","Ledige tegn kontroll","-")</f>
        <v>Ledige tegn kontroll</v>
      </c>
      <c r="J19" s="51" t="s">
        <v>8</v>
      </c>
      <c r="O19" s="5"/>
      <c r="P19" s="8" t="s">
        <v>6</v>
      </c>
    </row>
    <row r="20" spans="1:17" s="1" customFormat="1" x14ac:dyDescent="0.45">
      <c r="A20" s="45" t="str">
        <f>IF(B10="Belimo","(max 16 tegn)","")</f>
        <v>(max 16 tegn)</v>
      </c>
      <c r="B20" s="52"/>
      <c r="C20" s="46" t="s">
        <v>63</v>
      </c>
      <c r="D20" s="47" t="str">
        <f>C15</f>
        <v>[m3/h]</v>
      </c>
      <c r="E20" s="47" t="str">
        <f>C15</f>
        <v>[m3/h]</v>
      </c>
      <c r="F20" s="54"/>
      <c r="G20" s="54"/>
      <c r="H20" s="54"/>
      <c r="I20" s="56"/>
      <c r="J20" s="57"/>
      <c r="O20" s="5"/>
      <c r="P20" s="8"/>
    </row>
    <row r="21" spans="1:17" x14ac:dyDescent="0.45">
      <c r="A21" s="12"/>
      <c r="B21" s="12"/>
      <c r="C21" s="12"/>
      <c r="D21" s="12"/>
      <c r="E21" s="12"/>
      <c r="F21" s="25" t="str">
        <f>IF(C$12="Nei","-",IF(B$11="KNX","-",""))</f>
        <v>-</v>
      </c>
      <c r="G21" s="25" t="str">
        <f>IF(C$12="Nei","-",IF(B$11="Modbus",C$13,IF(B$11="BACnet","","-")))</f>
        <v>-</v>
      </c>
      <c r="H21" s="25" t="str">
        <f>IF(C$12="Nei","-",IF(B$11="Modbus",C$14,IF(B$11="BACnet",C$14,"-")))</f>
        <v>-</v>
      </c>
      <c r="I21" s="31">
        <f>IF(B$10="Belimo",16-(LEN(A21)),"-")</f>
        <v>16</v>
      </c>
      <c r="J21" s="14"/>
      <c r="P21" s="5">
        <f>IF(B$10="Belimo",LEN(A21)+LEN(F21),"-")</f>
        <v>1</v>
      </c>
      <c r="Q21"/>
    </row>
    <row r="22" spans="1:17" x14ac:dyDescent="0.45">
      <c r="A22" s="34"/>
      <c r="B22" s="9"/>
      <c r="C22" s="9"/>
      <c r="D22" s="12"/>
      <c r="E22" s="12"/>
      <c r="F22" s="25" t="str">
        <f>IF(C$12="Nei","-",IF(B$11="KNX","-",""))</f>
        <v>-</v>
      </c>
      <c r="G22" s="25" t="str">
        <f>IF(C$12="Nei","-",IF(B$11="Modbus",C$13,IF(B$11="BACnet","","-")))</f>
        <v>-</v>
      </c>
      <c r="H22" s="25" t="str">
        <f>IF(C$12="Nei","-",IF(B$11="Modbus",C$14,IF(B$11="BACnet",C$14,"-")))</f>
        <v>-</v>
      </c>
      <c r="I22" s="31">
        <f>IF(B$10="Belimo",16-(LEN(A22)),"-")</f>
        <v>16</v>
      </c>
      <c r="J22" s="7"/>
      <c r="P22" s="5">
        <f>LEN(A22)+LEN(F22)</f>
        <v>1</v>
      </c>
      <c r="Q22"/>
    </row>
    <row r="23" spans="1:17" x14ac:dyDescent="0.45">
      <c r="A23" s="9"/>
      <c r="B23" s="9"/>
      <c r="C23" s="9"/>
      <c r="D23" s="12"/>
      <c r="E23" s="12"/>
      <c r="F23" s="25" t="str">
        <f>IF(C$12="Nei","-",IF(B$11="KNX","-",""))</f>
        <v>-</v>
      </c>
      <c r="G23" s="25" t="str">
        <f>IF(C$12="Nei","-",IF(B$11="Modbus",C$13,IF(B$11="BACnet","","-")))</f>
        <v>-</v>
      </c>
      <c r="H23" s="25" t="str">
        <f>IF(C$12="Nei","-",IF(B$11="Modbus",C$14,IF(B$11="BACnet",C$14,"-")))</f>
        <v>-</v>
      </c>
      <c r="I23" s="31">
        <f>IF(B$10="Belimo",16-(LEN(A23)),"-")</f>
        <v>16</v>
      </c>
      <c r="J23" s="7"/>
      <c r="P23" s="5">
        <f>LEN(A23)+LEN(F23)</f>
        <v>1</v>
      </c>
      <c r="Q23"/>
    </row>
    <row r="24" spans="1:17" x14ac:dyDescent="0.45">
      <c r="A24" s="9"/>
      <c r="B24" s="9"/>
      <c r="C24" s="9"/>
      <c r="D24" s="12"/>
      <c r="E24" s="12"/>
      <c r="F24" s="25" t="str">
        <f>IF(C$12="Nei","-",IF(B$11="KNX","-",""))</f>
        <v>-</v>
      </c>
      <c r="G24" s="25" t="str">
        <f>IF(C$12="Nei","-",IF(B$11="Modbus",C$13,IF(B$11="BACnet","","-")))</f>
        <v>-</v>
      </c>
      <c r="H24" s="25" t="str">
        <f>IF(C$12="Nei","-",IF(B$11="Modbus",C$14,IF(B$11="BACnet",C$14,"-")))</f>
        <v>-</v>
      </c>
      <c r="I24" s="31">
        <f>IF(B$10="Belimo",16-(LEN(A24)),"-")</f>
        <v>16</v>
      </c>
      <c r="J24" s="7"/>
      <c r="P24" s="5">
        <f>LEN(A24)+LEN(F24)</f>
        <v>1</v>
      </c>
      <c r="Q24"/>
    </row>
    <row r="25" spans="1:17" x14ac:dyDescent="0.45">
      <c r="A25" s="9"/>
      <c r="B25" s="9"/>
      <c r="C25" s="9"/>
      <c r="D25" s="12"/>
      <c r="E25" s="12"/>
      <c r="F25" s="25" t="str">
        <f>IF(C$12="Nei","-",IF(B$11="KNX","-",""))</f>
        <v>-</v>
      </c>
      <c r="G25" s="25" t="str">
        <f>IF(C$12="Nei","-",IF(B$11="Modbus",C$13,IF(B$11="BACnet","","-")))</f>
        <v>-</v>
      </c>
      <c r="H25" s="25" t="str">
        <f>IF(C$12="Nei","-",IF(B$11="Modbus",C$14,IF(B$11="BACnet",C$14,"-")))</f>
        <v>-</v>
      </c>
      <c r="I25" s="31">
        <f>IF(B$10="Belimo",16-(LEN(A25)),"-")</f>
        <v>16</v>
      </c>
      <c r="J25" s="7"/>
      <c r="P25" s="5">
        <f>LEN(A25)+LEN(F25)</f>
        <v>1</v>
      </c>
      <c r="Q25"/>
    </row>
    <row r="26" spans="1:17" x14ac:dyDescent="0.45">
      <c r="A26" s="9"/>
      <c r="B26" s="9"/>
      <c r="C26" s="9"/>
      <c r="D26" s="12"/>
      <c r="E26" s="12"/>
      <c r="F26" s="25" t="str">
        <f>IF(C$12="Nei","-",IF(B$11="KNX","-",""))</f>
        <v>-</v>
      </c>
      <c r="G26" s="25" t="str">
        <f>IF(C$12="Nei","-",IF(B$11="Modbus",C$13,IF(B$11="BACnet","","-")))</f>
        <v>-</v>
      </c>
      <c r="H26" s="25" t="str">
        <f>IF(C$12="Nei","-",IF(B$11="Modbus",C$14,IF(B$11="BACnet",C$14,"-")))</f>
        <v>-</v>
      </c>
      <c r="I26" s="31">
        <f>IF(B$10="Belimo",16-(LEN(A26)),"-")</f>
        <v>16</v>
      </c>
      <c r="J26" s="7"/>
      <c r="P26" s="5">
        <f>LEN(A26)+LEN(F26)</f>
        <v>1</v>
      </c>
      <c r="Q26"/>
    </row>
    <row r="27" spans="1:17" x14ac:dyDescent="0.45">
      <c r="A27" s="9"/>
      <c r="B27" s="9"/>
      <c r="C27" s="9"/>
      <c r="D27" s="12"/>
      <c r="E27" s="12"/>
      <c r="F27" s="25" t="str">
        <f>IF(C$12="Nei","-",IF(B$11="KNX","-",""))</f>
        <v>-</v>
      </c>
      <c r="G27" s="25" t="str">
        <f>IF(C$12="Nei","-",IF(B$11="Modbus",C$13,IF(B$11="BACnet","","-")))</f>
        <v>-</v>
      </c>
      <c r="H27" s="25" t="str">
        <f>IF(C$12="Nei","-",IF(B$11="Modbus",C$14,IF(B$11="BACnet",C$14,"-")))</f>
        <v>-</v>
      </c>
      <c r="I27" s="31">
        <f>IF(B$10="Belimo",16-(LEN(A27)),"-")</f>
        <v>16</v>
      </c>
      <c r="J27" s="7"/>
      <c r="P27" s="5">
        <f>LEN(A27)+LEN(F27)</f>
        <v>1</v>
      </c>
      <c r="Q27"/>
    </row>
    <row r="28" spans="1:17" x14ac:dyDescent="0.45">
      <c r="A28" s="9"/>
      <c r="B28" s="9"/>
      <c r="C28" s="9"/>
      <c r="D28" s="12"/>
      <c r="E28" s="12"/>
      <c r="F28" s="25" t="str">
        <f>IF(C$12="Nei","-",IF(B$11="KNX","-",""))</f>
        <v>-</v>
      </c>
      <c r="G28" s="25" t="str">
        <f>IF(C$12="Nei","-",IF(B$11="Modbus",C$13,IF(B$11="BACnet","","-")))</f>
        <v>-</v>
      </c>
      <c r="H28" s="25" t="str">
        <f>IF(C$12="Nei","-",IF(B$11="Modbus",C$14,IF(B$11="BACnet",C$14,"-")))</f>
        <v>-</v>
      </c>
      <c r="I28" s="31">
        <f>IF(B$10="Belimo",16-(LEN(A28)),"-")</f>
        <v>16</v>
      </c>
      <c r="J28" s="7"/>
      <c r="P28" s="5">
        <f>LEN(A28)+LEN(F28)</f>
        <v>1</v>
      </c>
      <c r="Q28"/>
    </row>
    <row r="29" spans="1:17" x14ac:dyDescent="0.45">
      <c r="A29" s="9"/>
      <c r="B29" s="9"/>
      <c r="C29" s="9"/>
      <c r="D29" s="12"/>
      <c r="E29" s="12"/>
      <c r="F29" s="25" t="str">
        <f>IF(C$12="Nei","-",IF(B$11="KNX","-",""))</f>
        <v>-</v>
      </c>
      <c r="G29" s="25" t="str">
        <f>IF(C$12="Nei","-",IF(B$11="Modbus",C$13,IF(B$11="BACnet","","-")))</f>
        <v>-</v>
      </c>
      <c r="H29" s="25" t="str">
        <f>IF(C$12="Nei","-",IF(B$11="Modbus",C$14,IF(B$11="BACnet",C$14,"-")))</f>
        <v>-</v>
      </c>
      <c r="I29" s="31">
        <f>IF(B$10="Belimo",16-(LEN(A29)),"-")</f>
        <v>16</v>
      </c>
      <c r="J29" s="7"/>
      <c r="P29" s="5">
        <f>LEN(A29)+LEN(F29)</f>
        <v>1</v>
      </c>
      <c r="Q29"/>
    </row>
    <row r="30" spans="1:17" x14ac:dyDescent="0.45">
      <c r="A30" s="9"/>
      <c r="B30" s="9"/>
      <c r="C30" s="9"/>
      <c r="D30" s="12"/>
      <c r="E30" s="12"/>
      <c r="F30" s="25" t="str">
        <f>IF(C$12="Nei","-",IF(B$11="KNX","-",""))</f>
        <v>-</v>
      </c>
      <c r="G30" s="25" t="str">
        <f>IF(C$12="Nei","-",IF(B$11="Modbus",C$13,IF(B$11="BACnet","","-")))</f>
        <v>-</v>
      </c>
      <c r="H30" s="25" t="str">
        <f>IF(C$12="Nei","-",IF(B$11="Modbus",C$14,IF(B$11="BACnet",C$14,"-")))</f>
        <v>-</v>
      </c>
      <c r="I30" s="31">
        <f>IF(B$10="Belimo",16-(LEN(A30)),"-")</f>
        <v>16</v>
      </c>
      <c r="J30" s="7"/>
      <c r="P30" s="5">
        <f>LEN(A30)+LEN(F30)</f>
        <v>1</v>
      </c>
      <c r="Q30"/>
    </row>
    <row r="31" spans="1:17" x14ac:dyDescent="0.45">
      <c r="A31" s="9"/>
      <c r="B31" s="9"/>
      <c r="C31" s="9"/>
      <c r="D31" s="12"/>
      <c r="E31" s="12"/>
      <c r="F31" s="25" t="str">
        <f>IF(C$12="Nei","-",IF(B$11="KNX","-",""))</f>
        <v>-</v>
      </c>
      <c r="G31" s="25" t="str">
        <f>IF(C$12="Nei","-",IF(B$11="Modbus",C$13,IF(B$11="BACnet","","-")))</f>
        <v>-</v>
      </c>
      <c r="H31" s="25" t="str">
        <f>IF(C$12="Nei","-",IF(B$11="Modbus",C$14,IF(B$11="BACnet",C$14,"-")))</f>
        <v>-</v>
      </c>
      <c r="I31" s="31">
        <f>IF(B$10="Belimo",16-(LEN(A31)),"-")</f>
        <v>16</v>
      </c>
      <c r="J31" s="7"/>
      <c r="P31" s="5">
        <f>LEN(A31)+LEN(F31)</f>
        <v>1</v>
      </c>
      <c r="Q31"/>
    </row>
    <row r="32" spans="1:17" x14ac:dyDescent="0.45">
      <c r="A32" s="9"/>
      <c r="B32" s="9"/>
      <c r="C32" s="9"/>
      <c r="D32" s="12"/>
      <c r="E32" s="12"/>
      <c r="F32" s="25" t="str">
        <f>IF(C$12="Nei","-",IF(B$11="KNX","-",""))</f>
        <v>-</v>
      </c>
      <c r="G32" s="25" t="str">
        <f>IF(C$12="Nei","-",IF(B$11="Modbus",C$13,IF(B$11="BACnet","","-")))</f>
        <v>-</v>
      </c>
      <c r="H32" s="25" t="str">
        <f>IF(C$12="Nei","-",IF(B$11="Modbus",C$14,IF(B$11="BACnet",C$14,"-")))</f>
        <v>-</v>
      </c>
      <c r="I32" s="31">
        <f>IF(B$10="Belimo",16-(LEN(A32)),"-")</f>
        <v>16</v>
      </c>
      <c r="J32" s="7"/>
      <c r="P32" s="5">
        <f>LEN(A32)+LEN(F32)</f>
        <v>1</v>
      </c>
      <c r="Q32"/>
    </row>
    <row r="33" spans="1:17" x14ac:dyDescent="0.45">
      <c r="A33" s="9"/>
      <c r="B33" s="9"/>
      <c r="C33" s="9"/>
      <c r="D33" s="12"/>
      <c r="E33" s="12"/>
      <c r="F33" s="25" t="str">
        <f>IF(C$12="Nei","-",IF(B$11="KNX","-",""))</f>
        <v>-</v>
      </c>
      <c r="G33" s="25" t="str">
        <f>IF(C$12="Nei","-",IF(B$11="Modbus",C$13,IF(B$11="BACnet","","-")))</f>
        <v>-</v>
      </c>
      <c r="H33" s="25" t="str">
        <f>IF(C$12="Nei","-",IF(B$11="Modbus",C$14,IF(B$11="BACnet",C$14,"-")))</f>
        <v>-</v>
      </c>
      <c r="I33" s="31">
        <f>IF(B$10="Belimo",16-(LEN(A33)),"-")</f>
        <v>16</v>
      </c>
      <c r="J33" s="7"/>
      <c r="P33" s="5">
        <f>LEN(A33)+LEN(F33)</f>
        <v>1</v>
      </c>
      <c r="Q33"/>
    </row>
    <row r="34" spans="1:17" x14ac:dyDescent="0.45">
      <c r="A34" s="9"/>
      <c r="B34" s="9"/>
      <c r="C34" s="9"/>
      <c r="D34" s="12"/>
      <c r="E34" s="12"/>
      <c r="F34" s="25" t="str">
        <f>IF(C$12="Nei","-",IF(B$11="KNX","-",""))</f>
        <v>-</v>
      </c>
      <c r="G34" s="25" t="str">
        <f>IF(C$12="Nei","-",IF(B$11="Modbus",C$13,IF(B$11="BACnet","","-")))</f>
        <v>-</v>
      </c>
      <c r="H34" s="25" t="str">
        <f>IF(C$12="Nei","-",IF(B$11="Modbus",C$14,IF(B$11="BACnet",C$14,"-")))</f>
        <v>-</v>
      </c>
      <c r="I34" s="31">
        <f>IF(B$10="Belimo",16-(LEN(A34)),"-")</f>
        <v>16</v>
      </c>
      <c r="J34" s="7"/>
      <c r="P34" s="5">
        <f>LEN(A34)+LEN(F34)</f>
        <v>1</v>
      </c>
      <c r="Q34"/>
    </row>
    <row r="35" spans="1:17" x14ac:dyDescent="0.45">
      <c r="A35" s="9"/>
      <c r="B35" s="9"/>
      <c r="C35" s="9"/>
      <c r="D35" s="12"/>
      <c r="E35" s="12"/>
      <c r="F35" s="25" t="str">
        <f>IF(C$12="Nei","-",IF(B$11="KNX","-",""))</f>
        <v>-</v>
      </c>
      <c r="G35" s="25" t="str">
        <f>IF(C$12="Nei","-",IF(B$11="Modbus",C$13,IF(B$11="BACnet","","-")))</f>
        <v>-</v>
      </c>
      <c r="H35" s="25" t="str">
        <f>IF(C$12="Nei","-",IF(B$11="Modbus",C$14,IF(B$11="BACnet",C$14,"-")))</f>
        <v>-</v>
      </c>
      <c r="I35" s="31">
        <f>IF(B$10="Belimo",16-(LEN(A35)),"-")</f>
        <v>16</v>
      </c>
      <c r="J35" s="7"/>
      <c r="P35" s="5">
        <f>LEN(A35)+LEN(F35)</f>
        <v>1</v>
      </c>
      <c r="Q35"/>
    </row>
    <row r="36" spans="1:17" x14ac:dyDescent="0.45">
      <c r="A36" s="9"/>
      <c r="B36" s="9"/>
      <c r="C36" s="9"/>
      <c r="D36" s="12"/>
      <c r="E36" s="12"/>
      <c r="F36" s="25" t="str">
        <f>IF(C$12="Nei","-",IF(B$11="KNX","-",""))</f>
        <v>-</v>
      </c>
      <c r="G36" s="25" t="str">
        <f>IF(C$12="Nei","-",IF(B$11="Modbus",C$13,IF(B$11="BACnet","","-")))</f>
        <v>-</v>
      </c>
      <c r="H36" s="25" t="str">
        <f>IF(C$12="Nei","-",IF(B$11="Modbus",C$14,IF(B$11="BACnet",C$14,"-")))</f>
        <v>-</v>
      </c>
      <c r="I36" s="31">
        <f>IF(B$10="Belimo",16-(LEN(A36)),"-")</f>
        <v>16</v>
      </c>
      <c r="J36" s="7"/>
      <c r="P36" s="5">
        <f>LEN(A36)+LEN(F36)</f>
        <v>1</v>
      </c>
      <c r="Q36"/>
    </row>
    <row r="37" spans="1:17" x14ac:dyDescent="0.45">
      <c r="A37" s="9"/>
      <c r="B37" s="9"/>
      <c r="C37" s="9"/>
      <c r="D37" s="12"/>
      <c r="E37" s="12"/>
      <c r="F37" s="25" t="str">
        <f>IF(C$12="Nei","-",IF(B$11="KNX","-",""))</f>
        <v>-</v>
      </c>
      <c r="G37" s="25" t="str">
        <f>IF(C$12="Nei","-",IF(B$11="Modbus",C$13,IF(B$11="BACnet","","-")))</f>
        <v>-</v>
      </c>
      <c r="H37" s="25" t="str">
        <f>IF(C$12="Nei","-",IF(B$11="Modbus",C$14,IF(B$11="BACnet",C$14,"-")))</f>
        <v>-</v>
      </c>
      <c r="I37" s="31">
        <f>IF(B$10="Belimo",16-(LEN(A37)),"-")</f>
        <v>16</v>
      </c>
      <c r="J37" s="7"/>
      <c r="P37" s="5">
        <f>LEN(A37)+LEN(F37)</f>
        <v>1</v>
      </c>
      <c r="Q37"/>
    </row>
    <row r="38" spans="1:17" x14ac:dyDescent="0.45">
      <c r="A38" s="9"/>
      <c r="B38" s="9"/>
      <c r="C38" s="9"/>
      <c r="D38" s="12"/>
      <c r="E38" s="12"/>
      <c r="F38" s="25" t="str">
        <f>IF(C$12="Nei","-",IF(B$11="KNX","-",""))</f>
        <v>-</v>
      </c>
      <c r="G38" s="25" t="str">
        <f>IF(C$12="Nei","-",IF(B$11="Modbus",C$13,IF(B$11="BACnet","","-")))</f>
        <v>-</v>
      </c>
      <c r="H38" s="25" t="str">
        <f>IF(C$12="Nei","-",IF(B$11="Modbus",C$14,IF(B$11="BACnet",C$14,"-")))</f>
        <v>-</v>
      </c>
      <c r="I38" s="31">
        <f>IF(B$10="Belimo",16-(LEN(A38)),"-")</f>
        <v>16</v>
      </c>
      <c r="J38" s="7"/>
      <c r="P38" s="5">
        <f>LEN(A38)+LEN(F38)</f>
        <v>1</v>
      </c>
      <c r="Q38"/>
    </row>
    <row r="39" spans="1:17" x14ac:dyDescent="0.45">
      <c r="A39" s="9"/>
      <c r="B39" s="9"/>
      <c r="C39" s="9"/>
      <c r="D39" s="12"/>
      <c r="E39" s="12"/>
      <c r="F39" s="25" t="str">
        <f>IF(C$12="Nei","-",IF(B$11="KNX","-",""))</f>
        <v>-</v>
      </c>
      <c r="G39" s="25" t="str">
        <f>IF(C$12="Nei","-",IF(B$11="Modbus",C$13,IF(B$11="BACnet","","-")))</f>
        <v>-</v>
      </c>
      <c r="H39" s="25" t="str">
        <f>IF(C$12="Nei","-",IF(B$11="Modbus",C$14,IF(B$11="BACnet",C$14,"-")))</f>
        <v>-</v>
      </c>
      <c r="I39" s="31">
        <f>IF(B$10="Belimo",16-(LEN(A39)),"-")</f>
        <v>16</v>
      </c>
      <c r="J39" s="7"/>
      <c r="P39" s="5">
        <f>LEN(A39)+LEN(F39)</f>
        <v>1</v>
      </c>
      <c r="Q39"/>
    </row>
    <row r="40" spans="1:17" x14ac:dyDescent="0.45">
      <c r="A40" s="9"/>
      <c r="B40" s="9"/>
      <c r="C40" s="9"/>
      <c r="D40" s="12"/>
      <c r="E40" s="12"/>
      <c r="F40" s="25" t="str">
        <f>IF(C$12="Nei","-",IF(B$11="KNX","-",""))</f>
        <v>-</v>
      </c>
      <c r="G40" s="25" t="str">
        <f>IF(C$12="Nei","-",IF(B$11="Modbus",C$13,IF(B$11="BACnet","","-")))</f>
        <v>-</v>
      </c>
      <c r="H40" s="25" t="str">
        <f>IF(C$12="Nei","-",IF(B$11="Modbus",C$14,IF(B$11="BACnet",C$14,"-")))</f>
        <v>-</v>
      </c>
      <c r="I40" s="31">
        <f>IF(B$10="Belimo",16-(LEN(A40)),"-")</f>
        <v>16</v>
      </c>
      <c r="J40" s="7"/>
      <c r="P40" s="5">
        <f>LEN(A40)+LEN(F40)</f>
        <v>1</v>
      </c>
      <c r="Q40"/>
    </row>
    <row r="41" spans="1:17" x14ac:dyDescent="0.45">
      <c r="A41" s="9"/>
      <c r="B41" s="9"/>
      <c r="C41" s="9"/>
      <c r="D41" s="12"/>
      <c r="E41" s="12"/>
      <c r="F41" s="25" t="str">
        <f>IF(C$12="Nei","-",IF(B$11="KNX","-",""))</f>
        <v>-</v>
      </c>
      <c r="G41" s="25" t="str">
        <f>IF(C$12="Nei","-",IF(B$11="Modbus",C$13,IF(B$11="BACnet","","-")))</f>
        <v>-</v>
      </c>
      <c r="H41" s="25" t="str">
        <f>IF(C$12="Nei","-",IF(B$11="Modbus",C$14,IF(B$11="BACnet",C$14,"-")))</f>
        <v>-</v>
      </c>
      <c r="I41" s="31">
        <f>IF(B$10="Belimo",16-(LEN(A41)),"-")</f>
        <v>16</v>
      </c>
      <c r="J41" s="7"/>
      <c r="P41" s="5">
        <f>LEN(A41)+LEN(F41)</f>
        <v>1</v>
      </c>
      <c r="Q41"/>
    </row>
    <row r="42" spans="1:17" x14ac:dyDescent="0.45">
      <c r="A42" s="9"/>
      <c r="B42" s="9"/>
      <c r="C42" s="9"/>
      <c r="D42" s="12"/>
      <c r="E42" s="12"/>
      <c r="F42" s="25" t="str">
        <f>IF(C$12="Nei","-",IF(B$11="KNX","-",""))</f>
        <v>-</v>
      </c>
      <c r="G42" s="25" t="str">
        <f>IF(C$12="Nei","-",IF(B$11="Modbus",C$13,IF(B$11="BACnet","","-")))</f>
        <v>-</v>
      </c>
      <c r="H42" s="25" t="str">
        <f>IF(C$12="Nei","-",IF(B$11="Modbus",C$14,IF(B$11="BACnet",C$14,"-")))</f>
        <v>-</v>
      </c>
      <c r="I42" s="31">
        <f>IF(B$10="Belimo",16-(LEN(A42)),"-")</f>
        <v>16</v>
      </c>
      <c r="J42" s="7"/>
      <c r="P42" s="5">
        <f>LEN(A42)+LEN(F42)</f>
        <v>1</v>
      </c>
      <c r="Q42"/>
    </row>
    <row r="43" spans="1:17" x14ac:dyDescent="0.45">
      <c r="A43" s="9"/>
      <c r="B43" s="9"/>
      <c r="C43" s="9"/>
      <c r="D43" s="12"/>
      <c r="E43" s="12"/>
      <c r="F43" s="25" t="str">
        <f>IF(C$12="Nei","-",IF(B$11="KNX","-",""))</f>
        <v>-</v>
      </c>
      <c r="G43" s="25" t="str">
        <f>IF(C$12="Nei","-",IF(B$11="Modbus",C$13,IF(B$11="BACnet","","-")))</f>
        <v>-</v>
      </c>
      <c r="H43" s="25" t="str">
        <f>IF(C$12="Nei","-",IF(B$11="Modbus",C$14,IF(B$11="BACnet",C$14,"-")))</f>
        <v>-</v>
      </c>
      <c r="I43" s="31">
        <f>IF(B$10="Belimo",16-(LEN(A43)),"-")</f>
        <v>16</v>
      </c>
      <c r="J43" s="7"/>
      <c r="P43" s="5">
        <f>LEN(A43)+LEN(F43)</f>
        <v>1</v>
      </c>
      <c r="Q43"/>
    </row>
    <row r="44" spans="1:17" x14ac:dyDescent="0.45">
      <c r="A44" s="9"/>
      <c r="B44" s="9"/>
      <c r="C44" s="9"/>
      <c r="D44" s="12"/>
      <c r="E44" s="12"/>
      <c r="F44" s="25" t="str">
        <f>IF(C$12="Nei","-",IF(B$11="KNX","-",""))</f>
        <v>-</v>
      </c>
      <c r="G44" s="25" t="str">
        <f>IF(C$12="Nei","-",IF(B$11="Modbus",C$13,IF(B$11="BACnet","","-")))</f>
        <v>-</v>
      </c>
      <c r="H44" s="25" t="str">
        <f>IF(C$12="Nei","-",IF(B$11="Modbus",C$14,IF(B$11="BACnet",C$14,"-")))</f>
        <v>-</v>
      </c>
      <c r="I44" s="31">
        <f>IF(B$10="Belimo",16-(LEN(A44)),"-")</f>
        <v>16</v>
      </c>
      <c r="J44" s="7"/>
      <c r="P44" s="5">
        <f>LEN(A44)+LEN(F44)</f>
        <v>1</v>
      </c>
      <c r="Q44"/>
    </row>
    <row r="45" spans="1:17" x14ac:dyDescent="0.45">
      <c r="A45" s="9"/>
      <c r="B45" s="9"/>
      <c r="C45" s="9"/>
      <c r="D45" s="12"/>
      <c r="E45" s="12"/>
      <c r="F45" s="25" t="str">
        <f>IF(C$12="Nei","-",IF(B$11="KNX","-",""))</f>
        <v>-</v>
      </c>
      <c r="G45" s="25" t="str">
        <f>IF(C$12="Nei","-",IF(B$11="Modbus",C$13,IF(B$11="BACnet","","-")))</f>
        <v>-</v>
      </c>
      <c r="H45" s="25" t="str">
        <f>IF(C$12="Nei","-",IF(B$11="Modbus",C$14,IF(B$11="BACnet",C$14,"-")))</f>
        <v>-</v>
      </c>
      <c r="I45" s="31">
        <f>IF(B$10="Belimo",16-(LEN(A45)),"-")</f>
        <v>16</v>
      </c>
      <c r="J45" s="7"/>
      <c r="P45" s="5">
        <f>LEN(A45)+LEN(F45)</f>
        <v>1</v>
      </c>
      <c r="Q45"/>
    </row>
    <row r="46" spans="1:17" x14ac:dyDescent="0.45">
      <c r="A46" s="9"/>
      <c r="B46" s="9"/>
      <c r="C46" s="9"/>
      <c r="D46" s="12"/>
      <c r="E46" s="12"/>
      <c r="F46" s="25" t="str">
        <f>IF(C$12="Nei","-",IF(B$11="KNX","-",""))</f>
        <v>-</v>
      </c>
      <c r="G46" s="25" t="str">
        <f>IF(C$12="Nei","-",IF(B$11="Modbus",C$13,IF(B$11="BACnet","","-")))</f>
        <v>-</v>
      </c>
      <c r="H46" s="25" t="str">
        <f>IF(C$12="Nei","-",IF(B$11="Modbus",C$14,IF(B$11="BACnet",C$14,"-")))</f>
        <v>-</v>
      </c>
      <c r="I46" s="31">
        <f>IF(B$10="Belimo",16-(LEN(A46)),"-")</f>
        <v>16</v>
      </c>
      <c r="J46" s="7"/>
      <c r="P46" s="5">
        <f>LEN(A46)+LEN(F46)</f>
        <v>1</v>
      </c>
      <c r="Q46"/>
    </row>
    <row r="47" spans="1:17" x14ac:dyDescent="0.45">
      <c r="A47" s="9"/>
      <c r="B47" s="9"/>
      <c r="C47" s="9"/>
      <c r="D47" s="12"/>
      <c r="E47" s="12"/>
      <c r="F47" s="25" t="str">
        <f>IF(C$12="Nei","-",IF(B$11="KNX","-",""))</f>
        <v>-</v>
      </c>
      <c r="G47" s="25" t="str">
        <f>IF(C$12="Nei","-",IF(B$11="Modbus",C$13,IF(B$11="BACnet","","-")))</f>
        <v>-</v>
      </c>
      <c r="H47" s="25" t="str">
        <f>IF(C$12="Nei","-",IF(B$11="Modbus",C$14,IF(B$11="BACnet",C$14,"-")))</f>
        <v>-</v>
      </c>
      <c r="I47" s="31">
        <f>IF(B$10="Belimo",16-(LEN(A47)),"-")</f>
        <v>16</v>
      </c>
      <c r="J47" s="7"/>
      <c r="P47" s="5">
        <f>LEN(A47)+LEN(F47)</f>
        <v>1</v>
      </c>
      <c r="Q47"/>
    </row>
    <row r="48" spans="1:17" x14ac:dyDescent="0.45">
      <c r="A48" s="9"/>
      <c r="B48" s="9"/>
      <c r="C48" s="9"/>
      <c r="D48" s="12"/>
      <c r="E48" s="12"/>
      <c r="F48" s="25" t="str">
        <f>IF(C$12="Nei","-",IF(B$11="KNX","-",""))</f>
        <v>-</v>
      </c>
      <c r="G48" s="25" t="str">
        <f>IF(C$12="Nei","-",IF(B$11="Modbus",C$13,IF(B$11="BACnet","","-")))</f>
        <v>-</v>
      </c>
      <c r="H48" s="25" t="str">
        <f>IF(C$12="Nei","-",IF(B$11="Modbus",C$14,IF(B$11="BACnet",C$14,"-")))</f>
        <v>-</v>
      </c>
      <c r="I48" s="31">
        <f>IF(B$10="Belimo",16-(LEN(A48)),"-")</f>
        <v>16</v>
      </c>
      <c r="J48" s="7"/>
      <c r="P48" s="5">
        <f>LEN(A48)+LEN(F48)</f>
        <v>1</v>
      </c>
      <c r="Q48"/>
    </row>
    <row r="49" spans="1:17" x14ac:dyDescent="0.45">
      <c r="A49" s="9"/>
      <c r="B49" s="9"/>
      <c r="C49" s="9"/>
      <c r="D49" s="12"/>
      <c r="E49" s="12"/>
      <c r="F49" s="25" t="str">
        <f>IF(C$12="Nei","-",IF(B$11="KNX","-",""))</f>
        <v>-</v>
      </c>
      <c r="G49" s="25" t="str">
        <f>IF(C$12="Nei","-",IF(B$11="Modbus",C$13,IF(B$11="BACnet","","-")))</f>
        <v>-</v>
      </c>
      <c r="H49" s="25" t="str">
        <f>IF(C$12="Nei","-",IF(B$11="Modbus",C$14,IF(B$11="BACnet",C$14,"-")))</f>
        <v>-</v>
      </c>
      <c r="I49" s="31">
        <f>IF(B$10="Belimo",16-(LEN(A49)),"-")</f>
        <v>16</v>
      </c>
      <c r="J49" s="7"/>
      <c r="P49" s="5">
        <f>LEN(A49)+LEN(F49)</f>
        <v>1</v>
      </c>
      <c r="Q49"/>
    </row>
    <row r="50" spans="1:17" x14ac:dyDescent="0.45">
      <c r="A50" s="9"/>
      <c r="B50" s="9"/>
      <c r="C50" s="9"/>
      <c r="D50" s="12"/>
      <c r="E50" s="12"/>
      <c r="F50" s="25" t="str">
        <f>IF(C$12="Nei","-",IF(B$11="KNX","-",""))</f>
        <v>-</v>
      </c>
      <c r="G50" s="25" t="str">
        <f>IF(C$12="Nei","-",IF(B$11="Modbus",C$13,IF(B$11="BACnet","","-")))</f>
        <v>-</v>
      </c>
      <c r="H50" s="25" t="str">
        <f>IF(C$12="Nei","-",IF(B$11="Modbus",C$14,IF(B$11="BACnet",C$14,"-")))</f>
        <v>-</v>
      </c>
      <c r="I50" s="31">
        <f>IF(B$10="Belimo",16-(LEN(A50)),"-")</f>
        <v>16</v>
      </c>
      <c r="J50" s="7"/>
      <c r="P50" s="5">
        <f>LEN(A50)+LEN(F50)</f>
        <v>1</v>
      </c>
      <c r="Q50"/>
    </row>
    <row r="51" spans="1:17" x14ac:dyDescent="0.45">
      <c r="A51" s="9"/>
      <c r="B51" s="9"/>
      <c r="C51" s="9"/>
      <c r="D51" s="12"/>
      <c r="E51" s="12"/>
      <c r="F51" s="25" t="str">
        <f>IF(C$12="Nei","-",IF(B$11="KNX","-",""))</f>
        <v>-</v>
      </c>
      <c r="G51" s="25" t="str">
        <f>IF(C$12="Nei","-",IF(B$11="Modbus",C$13,IF(B$11="BACnet","","-")))</f>
        <v>-</v>
      </c>
      <c r="H51" s="25" t="str">
        <f>IF(C$12="Nei","-",IF(B$11="Modbus",C$14,IF(B$11="BACnet",C$14,"-")))</f>
        <v>-</v>
      </c>
      <c r="I51" s="31">
        <f>IF(B$10="Belimo",16-(LEN(A51)),"-")</f>
        <v>16</v>
      </c>
      <c r="J51" s="7"/>
      <c r="P51" s="5">
        <f>LEN(A51)+LEN(F51)</f>
        <v>1</v>
      </c>
      <c r="Q51"/>
    </row>
    <row r="52" spans="1:17" x14ac:dyDescent="0.45">
      <c r="A52" s="9"/>
      <c r="B52" s="9"/>
      <c r="C52" s="9"/>
      <c r="D52" s="12"/>
      <c r="E52" s="12"/>
      <c r="F52" s="25" t="str">
        <f>IF(C$12="Nei","-",IF(B$11="KNX","-",""))</f>
        <v>-</v>
      </c>
      <c r="G52" s="25" t="str">
        <f>IF(C$12="Nei","-",IF(B$11="Modbus",C$13,IF(B$11="BACnet","","-")))</f>
        <v>-</v>
      </c>
      <c r="H52" s="25" t="str">
        <f>IF(C$12="Nei","-",IF(B$11="Modbus",C$14,IF(B$11="BACnet",C$14,"-")))</f>
        <v>-</v>
      </c>
      <c r="I52" s="31">
        <f>IF(B$10="Belimo",16-(LEN(A52)),"-")</f>
        <v>16</v>
      </c>
      <c r="J52" s="7"/>
      <c r="P52" s="5">
        <f>LEN(A52)+LEN(F52)</f>
        <v>1</v>
      </c>
      <c r="Q52"/>
    </row>
    <row r="53" spans="1:17" x14ac:dyDescent="0.45">
      <c r="A53" s="9"/>
      <c r="B53" s="9"/>
      <c r="C53" s="9"/>
      <c r="D53" s="12"/>
      <c r="E53" s="12"/>
      <c r="F53" s="25" t="str">
        <f>IF(C$12="Nei","-",IF(B$11="KNX","-",""))</f>
        <v>-</v>
      </c>
      <c r="G53" s="25" t="str">
        <f>IF(C$12="Nei","-",IF(B$11="Modbus",C$13,IF(B$11="BACnet","","-")))</f>
        <v>-</v>
      </c>
      <c r="H53" s="25" t="str">
        <f>IF(C$12="Nei","-",IF(B$11="Modbus",C$14,IF(B$11="BACnet",C$14,"-")))</f>
        <v>-</v>
      </c>
      <c r="I53" s="31">
        <f>IF(B$10="Belimo",16-(LEN(A53)),"-")</f>
        <v>16</v>
      </c>
      <c r="J53" s="7"/>
      <c r="P53" s="5">
        <f>LEN(A53)+LEN(F53)</f>
        <v>1</v>
      </c>
      <c r="Q53"/>
    </row>
    <row r="54" spans="1:17" x14ac:dyDescent="0.45">
      <c r="A54" s="9"/>
      <c r="B54" s="9"/>
      <c r="C54" s="9"/>
      <c r="D54" s="12"/>
      <c r="E54" s="12"/>
      <c r="F54" s="25" t="str">
        <f>IF(C$12="Nei","-",IF(B$11="KNX","-",""))</f>
        <v>-</v>
      </c>
      <c r="G54" s="25" t="str">
        <f>IF(C$12="Nei","-",IF(B$11="Modbus",C$13,IF(B$11="BACnet","","-")))</f>
        <v>-</v>
      </c>
      <c r="H54" s="25" t="str">
        <f>IF(C$12="Nei","-",IF(B$11="Modbus",C$14,IF(B$11="BACnet",C$14,"-")))</f>
        <v>-</v>
      </c>
      <c r="I54" s="31">
        <f>IF(B$10="Belimo",16-(LEN(A54)),"-")</f>
        <v>16</v>
      </c>
      <c r="J54" s="7"/>
      <c r="P54" s="5">
        <f>LEN(A54)+LEN(F54)</f>
        <v>1</v>
      </c>
      <c r="Q54"/>
    </row>
    <row r="55" spans="1:17" x14ac:dyDescent="0.45">
      <c r="A55" s="9"/>
      <c r="B55" s="9"/>
      <c r="C55" s="9"/>
      <c r="D55" s="12"/>
      <c r="E55" s="12"/>
      <c r="F55" s="25" t="str">
        <f>IF(C$12="Nei","-",IF(B$11="KNX","-",""))</f>
        <v>-</v>
      </c>
      <c r="G55" s="25" t="str">
        <f>IF(C$12="Nei","-",IF(B$11="Modbus",C$13,IF(B$11="BACnet","","-")))</f>
        <v>-</v>
      </c>
      <c r="H55" s="25" t="str">
        <f>IF(C$12="Nei","-",IF(B$11="Modbus",C$14,IF(B$11="BACnet",C$14,"-")))</f>
        <v>-</v>
      </c>
      <c r="I55" s="31">
        <f>IF(B$10="Belimo",16-(LEN(A55)),"-")</f>
        <v>16</v>
      </c>
      <c r="J55" s="7"/>
      <c r="P55" s="5">
        <f>LEN(A55)+LEN(F55)</f>
        <v>1</v>
      </c>
      <c r="Q55"/>
    </row>
    <row r="56" spans="1:17" x14ac:dyDescent="0.45">
      <c r="A56" s="9"/>
      <c r="B56" s="9"/>
      <c r="C56" s="9"/>
      <c r="D56" s="12"/>
      <c r="E56" s="12"/>
      <c r="F56" s="25" t="str">
        <f>IF(C$12="Nei","-",IF(B$11="KNX","-",""))</f>
        <v>-</v>
      </c>
      <c r="G56" s="25" t="str">
        <f>IF(C$12="Nei","-",IF(B$11="Modbus",C$13,IF(B$11="BACnet","","-")))</f>
        <v>-</v>
      </c>
      <c r="H56" s="25" t="str">
        <f>IF(C$12="Nei","-",IF(B$11="Modbus",C$14,IF(B$11="BACnet",C$14,"-")))</f>
        <v>-</v>
      </c>
      <c r="I56" s="31">
        <f>IF(B$10="Belimo",16-(LEN(A56)),"-")</f>
        <v>16</v>
      </c>
      <c r="J56" s="7"/>
      <c r="P56" s="5">
        <f>LEN(A56)+LEN(F56)</f>
        <v>1</v>
      </c>
      <c r="Q56"/>
    </row>
    <row r="57" spans="1:17" x14ac:dyDescent="0.45">
      <c r="A57" s="9"/>
      <c r="B57" s="9"/>
      <c r="C57" s="9"/>
      <c r="D57" s="12"/>
      <c r="E57" s="12"/>
      <c r="F57" s="25" t="str">
        <f>IF(C$12="Nei","-",IF(B$11="KNX","-",""))</f>
        <v>-</v>
      </c>
      <c r="G57" s="25" t="str">
        <f>IF(C$12="Nei","-",IF(B$11="Modbus",C$13,IF(B$11="BACnet","","-")))</f>
        <v>-</v>
      </c>
      <c r="H57" s="25" t="str">
        <f>IF(C$12="Nei","-",IF(B$11="Modbus",C$14,IF(B$11="BACnet",C$14,"-")))</f>
        <v>-</v>
      </c>
      <c r="I57" s="31">
        <f>IF(B$10="Belimo",16-(LEN(A57)),"-")</f>
        <v>16</v>
      </c>
      <c r="J57" s="7"/>
      <c r="P57" s="5">
        <f>LEN(A57)+LEN(F57)</f>
        <v>1</v>
      </c>
      <c r="Q57"/>
    </row>
    <row r="58" spans="1:17" x14ac:dyDescent="0.45">
      <c r="A58" s="9"/>
      <c r="B58" s="9"/>
      <c r="C58" s="9"/>
      <c r="D58" s="12"/>
      <c r="E58" s="12"/>
      <c r="F58" s="25" t="str">
        <f>IF(C$12="Nei","-",IF(B$11="KNX","-",""))</f>
        <v>-</v>
      </c>
      <c r="G58" s="25" t="str">
        <f>IF(C$12="Nei","-",IF(B$11="Modbus",C$13,IF(B$11="BACnet","","-")))</f>
        <v>-</v>
      </c>
      <c r="H58" s="25" t="str">
        <f>IF(C$12="Nei","-",IF(B$11="Modbus",C$14,IF(B$11="BACnet",C$14,"-")))</f>
        <v>-</v>
      </c>
      <c r="I58" s="31">
        <f>IF(B$10="Belimo",16-(LEN(A58)),"-")</f>
        <v>16</v>
      </c>
      <c r="J58" s="7"/>
      <c r="P58" s="5">
        <f>LEN(A58)+LEN(F58)</f>
        <v>1</v>
      </c>
      <c r="Q58"/>
    </row>
    <row r="59" spans="1:17" x14ac:dyDescent="0.45">
      <c r="A59" s="9"/>
      <c r="B59" s="9"/>
      <c r="C59" s="9"/>
      <c r="D59" s="12"/>
      <c r="E59" s="12"/>
      <c r="F59" s="25" t="str">
        <f>IF(C$12="Nei","-",IF(B$11="KNX","-",""))</f>
        <v>-</v>
      </c>
      <c r="G59" s="25" t="str">
        <f>IF(C$12="Nei","-",IF(B$11="Modbus",C$13,IF(B$11="BACnet","","-")))</f>
        <v>-</v>
      </c>
      <c r="H59" s="25" t="str">
        <f>IF(C$12="Nei","-",IF(B$11="Modbus",C$14,IF(B$11="BACnet",C$14,"-")))</f>
        <v>-</v>
      </c>
      <c r="I59" s="31">
        <f>IF(B$10="Belimo",16-(LEN(A59)),"-")</f>
        <v>16</v>
      </c>
      <c r="J59" s="7"/>
      <c r="P59" s="5">
        <f>LEN(A59)+LEN(F59)</f>
        <v>1</v>
      </c>
      <c r="Q59"/>
    </row>
    <row r="60" spans="1:17" x14ac:dyDescent="0.45">
      <c r="A60" s="9"/>
      <c r="B60" s="9"/>
      <c r="C60" s="9"/>
      <c r="D60" s="12"/>
      <c r="E60" s="12"/>
      <c r="F60" s="25" t="str">
        <f>IF(C$12="Nei","-",IF(B$11="KNX","-",""))</f>
        <v>-</v>
      </c>
      <c r="G60" s="25" t="str">
        <f>IF(C$12="Nei","-",IF(B$11="Modbus",C$13,IF(B$11="BACnet","","-")))</f>
        <v>-</v>
      </c>
      <c r="H60" s="25" t="str">
        <f>IF(C$12="Nei","-",IF(B$11="Modbus",C$14,IF(B$11="BACnet",C$14,"-")))</f>
        <v>-</v>
      </c>
      <c r="I60" s="31">
        <f>IF(B$10="Belimo",16-(LEN(A60)),"-")</f>
        <v>16</v>
      </c>
      <c r="J60" s="7"/>
      <c r="P60" s="5">
        <f>LEN(A60)+LEN(F60)</f>
        <v>1</v>
      </c>
      <c r="Q60"/>
    </row>
    <row r="61" spans="1:17" x14ac:dyDescent="0.45">
      <c r="A61" s="9"/>
      <c r="B61" s="9"/>
      <c r="C61" s="9"/>
      <c r="D61" s="12"/>
      <c r="E61" s="12"/>
      <c r="F61" s="25" t="str">
        <f>IF(C$12="Nei","-",IF(B$11="KNX","-",""))</f>
        <v>-</v>
      </c>
      <c r="G61" s="25" t="str">
        <f>IF(C$12="Nei","-",IF(B$11="Modbus",C$13,IF(B$11="BACnet","","-")))</f>
        <v>-</v>
      </c>
      <c r="H61" s="25" t="str">
        <f>IF(C$12="Nei","-",IF(B$11="Modbus",C$14,IF(B$11="BACnet",C$14,"-")))</f>
        <v>-</v>
      </c>
      <c r="I61" s="31">
        <f>IF(B$10="Belimo",16-(LEN(A61)),"-")</f>
        <v>16</v>
      </c>
      <c r="J61" s="7"/>
      <c r="P61" s="5">
        <f>LEN(A61)+LEN(F61)</f>
        <v>1</v>
      </c>
      <c r="Q61"/>
    </row>
    <row r="62" spans="1:17" x14ac:dyDescent="0.45">
      <c r="A62" s="9"/>
      <c r="B62" s="9"/>
      <c r="C62" s="9"/>
      <c r="D62" s="12"/>
      <c r="E62" s="12"/>
      <c r="F62" s="25" t="str">
        <f>IF(C$12="Nei","-",IF(B$11="KNX","-",""))</f>
        <v>-</v>
      </c>
      <c r="G62" s="25" t="str">
        <f>IF(C$12="Nei","-",IF(B$11="Modbus",C$13,IF(B$11="BACnet","","-")))</f>
        <v>-</v>
      </c>
      <c r="H62" s="25" t="str">
        <f>IF(C$12="Nei","-",IF(B$11="Modbus",C$14,IF(B$11="BACnet",C$14,"-")))</f>
        <v>-</v>
      </c>
      <c r="I62" s="31">
        <f>IF(B$10="Belimo",16-(LEN(A62)),"-")</f>
        <v>16</v>
      </c>
      <c r="J62" s="7"/>
      <c r="P62" s="5">
        <f>LEN(A62)+LEN(F62)</f>
        <v>1</v>
      </c>
      <c r="Q62"/>
    </row>
    <row r="63" spans="1:17" x14ac:dyDescent="0.45">
      <c r="A63" s="9"/>
      <c r="B63" s="9"/>
      <c r="C63" s="9"/>
      <c r="D63" s="12"/>
      <c r="E63" s="12"/>
      <c r="F63" s="25" t="str">
        <f>IF(C$12="Nei","-",IF(B$11="KNX","-",""))</f>
        <v>-</v>
      </c>
      <c r="G63" s="25" t="str">
        <f>IF(C$12="Nei","-",IF(B$11="Modbus",C$13,IF(B$11="BACnet","","-")))</f>
        <v>-</v>
      </c>
      <c r="H63" s="25" t="str">
        <f>IF(C$12="Nei","-",IF(B$11="Modbus",C$14,IF(B$11="BACnet",C$14,"-")))</f>
        <v>-</v>
      </c>
      <c r="I63" s="31">
        <f>IF(B$10="Belimo",16-(LEN(A63)),"-")</f>
        <v>16</v>
      </c>
      <c r="J63" s="7"/>
      <c r="P63" s="5">
        <f>LEN(A63)+LEN(F63)</f>
        <v>1</v>
      </c>
      <c r="Q63"/>
    </row>
    <row r="64" spans="1:17" x14ac:dyDescent="0.45">
      <c r="A64" s="9"/>
      <c r="B64" s="9"/>
      <c r="C64" s="9"/>
      <c r="D64" s="12"/>
      <c r="E64" s="12"/>
      <c r="F64" s="25" t="str">
        <f>IF(C$12="Nei","-",IF(B$11="KNX","-",""))</f>
        <v>-</v>
      </c>
      <c r="G64" s="25" t="str">
        <f>IF(C$12="Nei","-",IF(B$11="Modbus",C$13,IF(B$11="BACnet","","-")))</f>
        <v>-</v>
      </c>
      <c r="H64" s="25" t="str">
        <f>IF(C$12="Nei","-",IF(B$11="Modbus",C$14,IF(B$11="BACnet",C$14,"-")))</f>
        <v>-</v>
      </c>
      <c r="I64" s="31">
        <f>IF(B$10="Belimo",16-(LEN(A64)),"-")</f>
        <v>16</v>
      </c>
      <c r="J64" s="7"/>
      <c r="P64" s="5">
        <f>LEN(A64)+LEN(F64)</f>
        <v>1</v>
      </c>
      <c r="Q64"/>
    </row>
    <row r="65" spans="1:17" x14ac:dyDescent="0.45">
      <c r="A65" s="9"/>
      <c r="B65" s="9"/>
      <c r="C65" s="9"/>
      <c r="D65" s="12"/>
      <c r="E65" s="12"/>
      <c r="F65" s="25" t="str">
        <f>IF(C$12="Nei","-",IF(B$11="KNX","-",""))</f>
        <v>-</v>
      </c>
      <c r="G65" s="25" t="str">
        <f>IF(C$12="Nei","-",IF(B$11="Modbus",C$13,IF(B$11="BACnet","","-")))</f>
        <v>-</v>
      </c>
      <c r="H65" s="25" t="str">
        <f>IF(C$12="Nei","-",IF(B$11="Modbus",C$14,IF(B$11="BACnet",C$14,"-")))</f>
        <v>-</v>
      </c>
      <c r="I65" s="31">
        <f>IF(B$10="Belimo",16-(LEN(A65)),"-")</f>
        <v>16</v>
      </c>
      <c r="J65" s="7"/>
      <c r="P65" s="5">
        <f>LEN(A65)+LEN(F65)</f>
        <v>1</v>
      </c>
      <c r="Q65"/>
    </row>
    <row r="66" spans="1:17" x14ac:dyDescent="0.45">
      <c r="A66" s="9"/>
      <c r="B66" s="9"/>
      <c r="C66" s="9"/>
      <c r="D66" s="12"/>
      <c r="E66" s="12"/>
      <c r="F66" s="25" t="str">
        <f>IF(C$12="Nei","-",IF(B$11="KNX","-",""))</f>
        <v>-</v>
      </c>
      <c r="G66" s="25" t="str">
        <f>IF(C$12="Nei","-",IF(B$11="Modbus",C$13,IF(B$11="BACnet","","-")))</f>
        <v>-</v>
      </c>
      <c r="H66" s="25" t="str">
        <f>IF(C$12="Nei","-",IF(B$11="Modbus",C$14,IF(B$11="BACnet",C$14,"-")))</f>
        <v>-</v>
      </c>
      <c r="I66" s="31">
        <f>IF(B$10="Belimo",16-(LEN(A66)),"-")</f>
        <v>16</v>
      </c>
      <c r="J66" s="7"/>
      <c r="P66" s="5">
        <f>LEN(A66)+LEN(F66)</f>
        <v>1</v>
      </c>
      <c r="Q66"/>
    </row>
    <row r="67" spans="1:17" x14ac:dyDescent="0.45">
      <c r="A67" s="9"/>
      <c r="B67" s="9"/>
      <c r="C67" s="9"/>
      <c r="D67" s="12"/>
      <c r="E67" s="12"/>
      <c r="F67" s="25" t="str">
        <f>IF(C$12="Nei","-",IF(B$11="KNX","-",""))</f>
        <v>-</v>
      </c>
      <c r="G67" s="25" t="str">
        <f>IF(C$12="Nei","-",IF(B$11="Modbus",C$13,IF(B$11="BACnet","","-")))</f>
        <v>-</v>
      </c>
      <c r="H67" s="25" t="str">
        <f>IF(C$12="Nei","-",IF(B$11="Modbus",C$14,IF(B$11="BACnet",C$14,"-")))</f>
        <v>-</v>
      </c>
      <c r="I67" s="31">
        <f>IF(B$10="Belimo",16-(LEN(A67)),"-")</f>
        <v>16</v>
      </c>
      <c r="J67" s="7"/>
      <c r="P67" s="5">
        <f>LEN(A67)+LEN(F67)</f>
        <v>1</v>
      </c>
      <c r="Q67"/>
    </row>
    <row r="68" spans="1:17" x14ac:dyDescent="0.45">
      <c r="A68" s="9"/>
      <c r="B68" s="9"/>
      <c r="C68" s="9"/>
      <c r="D68" s="12"/>
      <c r="E68" s="12"/>
      <c r="F68" s="25" t="str">
        <f>IF(C$12="Nei","-",IF(B$11="KNX","-",""))</f>
        <v>-</v>
      </c>
      <c r="G68" s="25" t="str">
        <f>IF(C$12="Nei","-",IF(B$11="Modbus",C$13,IF(B$11="BACnet","","-")))</f>
        <v>-</v>
      </c>
      <c r="H68" s="25" t="str">
        <f>IF(C$12="Nei","-",IF(B$11="Modbus",C$14,IF(B$11="BACnet",C$14,"-")))</f>
        <v>-</v>
      </c>
      <c r="I68" s="31">
        <f>IF(B$10="Belimo",16-(LEN(A68)),"-")</f>
        <v>16</v>
      </c>
      <c r="J68" s="7"/>
      <c r="P68" s="5">
        <f>LEN(A68)+LEN(F68)</f>
        <v>1</v>
      </c>
      <c r="Q68"/>
    </row>
    <row r="69" spans="1:17" x14ac:dyDescent="0.45">
      <c r="A69" s="9"/>
      <c r="B69" s="9"/>
      <c r="C69" s="9"/>
      <c r="D69" s="12"/>
      <c r="E69" s="12"/>
      <c r="F69" s="25" t="str">
        <f>IF(C$12="Nei","-",IF(B$11="KNX","-",""))</f>
        <v>-</v>
      </c>
      <c r="G69" s="25" t="str">
        <f>IF(C$12="Nei","-",IF(B$11="Modbus",C$13,IF(B$11="BACnet","","-")))</f>
        <v>-</v>
      </c>
      <c r="H69" s="25" t="str">
        <f>IF(C$12="Nei","-",IF(B$11="Modbus",C$14,IF(B$11="BACnet",C$14,"-")))</f>
        <v>-</v>
      </c>
      <c r="I69" s="31">
        <f>IF(B$10="Belimo",16-(LEN(A69)),"-")</f>
        <v>16</v>
      </c>
      <c r="J69" s="7"/>
      <c r="P69" s="5">
        <f>LEN(A69)+LEN(F69)</f>
        <v>1</v>
      </c>
      <c r="Q69"/>
    </row>
    <row r="70" spans="1:17" x14ac:dyDescent="0.45">
      <c r="A70" s="9"/>
      <c r="B70" s="9"/>
      <c r="C70" s="9"/>
      <c r="D70" s="12"/>
      <c r="E70" s="12"/>
      <c r="F70" s="25" t="str">
        <f>IF(C$12="Nei","-",IF(B$11="KNX","-",""))</f>
        <v>-</v>
      </c>
      <c r="G70" s="25" t="str">
        <f>IF(C$12="Nei","-",IF(B$11="Modbus",C$13,IF(B$11="BACnet","","-")))</f>
        <v>-</v>
      </c>
      <c r="H70" s="25" t="str">
        <f>IF(C$12="Nei","-",IF(B$11="Modbus",C$14,IF(B$11="BACnet",C$14,"-")))</f>
        <v>-</v>
      </c>
      <c r="I70" s="31">
        <f>IF(B$10="Belimo",16-(LEN(A70)),"-")</f>
        <v>16</v>
      </c>
      <c r="J70" s="7"/>
      <c r="P70" s="5">
        <f>LEN(A70)+LEN(F70)</f>
        <v>1</v>
      </c>
      <c r="Q70"/>
    </row>
    <row r="71" spans="1:17" x14ac:dyDescent="0.45">
      <c r="A71" s="9"/>
      <c r="B71" s="9"/>
      <c r="C71" s="9"/>
      <c r="D71" s="12"/>
      <c r="E71" s="12"/>
      <c r="F71" s="25" t="str">
        <f>IF(C$12="Nei","-",IF(B$11="KNX","-",""))</f>
        <v>-</v>
      </c>
      <c r="G71" s="25" t="str">
        <f>IF(C$12="Nei","-",IF(B$11="Modbus",C$13,IF(B$11="BACnet","","-")))</f>
        <v>-</v>
      </c>
      <c r="H71" s="25" t="str">
        <f>IF(C$12="Nei","-",IF(B$11="Modbus",C$14,IF(B$11="BACnet",C$14,"-")))</f>
        <v>-</v>
      </c>
      <c r="I71" s="31">
        <f>IF(B$10="Belimo",16-(LEN(A71)),"-")</f>
        <v>16</v>
      </c>
      <c r="J71" s="7"/>
      <c r="P71" s="5">
        <f>LEN(A71)+LEN(F71)</f>
        <v>1</v>
      </c>
      <c r="Q71"/>
    </row>
    <row r="72" spans="1:17" x14ac:dyDescent="0.45">
      <c r="A72" s="9"/>
      <c r="B72" s="9"/>
      <c r="C72" s="9"/>
      <c r="D72" s="12"/>
      <c r="E72" s="12"/>
      <c r="F72" s="25" t="str">
        <f>IF(C$12="Nei","-",IF(B$11="KNX","-",""))</f>
        <v>-</v>
      </c>
      <c r="G72" s="25" t="str">
        <f>IF(C$12="Nei","-",IF(B$11="Modbus",C$13,IF(B$11="BACnet","","-")))</f>
        <v>-</v>
      </c>
      <c r="H72" s="25" t="str">
        <f>IF(C$12="Nei","-",IF(B$11="Modbus",C$14,IF(B$11="BACnet",C$14,"-")))</f>
        <v>-</v>
      </c>
      <c r="I72" s="31">
        <f>IF(B$10="Belimo",16-(LEN(A72)),"-")</f>
        <v>16</v>
      </c>
      <c r="J72" s="7"/>
      <c r="P72" s="5">
        <f>LEN(A72)+LEN(F72)</f>
        <v>1</v>
      </c>
      <c r="Q72"/>
    </row>
    <row r="73" spans="1:17" x14ac:dyDescent="0.45">
      <c r="A73" s="9"/>
      <c r="B73" s="9"/>
      <c r="C73" s="9"/>
      <c r="D73" s="12"/>
      <c r="E73" s="12"/>
      <c r="F73" s="25" t="str">
        <f>IF(C$12="Nei","-",IF(B$11="KNX","-",""))</f>
        <v>-</v>
      </c>
      <c r="G73" s="25" t="str">
        <f>IF(C$12="Nei","-",IF(B$11="Modbus",C$13,IF(B$11="BACnet","","-")))</f>
        <v>-</v>
      </c>
      <c r="H73" s="25" t="str">
        <f>IF(C$12="Nei","-",IF(B$11="Modbus",C$14,IF(B$11="BACnet",C$14,"-")))</f>
        <v>-</v>
      </c>
      <c r="I73" s="31">
        <f>IF(B$10="Belimo",16-(LEN(A73)),"-")</f>
        <v>16</v>
      </c>
      <c r="J73" s="7"/>
      <c r="P73" s="5">
        <f>LEN(A73)+LEN(F73)</f>
        <v>1</v>
      </c>
      <c r="Q73"/>
    </row>
    <row r="74" spans="1:17" x14ac:dyDescent="0.45">
      <c r="A74" s="9"/>
      <c r="B74" s="9"/>
      <c r="C74" s="9"/>
      <c r="D74" s="12"/>
      <c r="E74" s="12"/>
      <c r="F74" s="25" t="str">
        <f>IF(C$12="Nei","-",IF(B$11="KNX","-",""))</f>
        <v>-</v>
      </c>
      <c r="G74" s="25" t="str">
        <f>IF(C$12="Nei","-",IF(B$11="Modbus",C$13,IF(B$11="BACnet","","-")))</f>
        <v>-</v>
      </c>
      <c r="H74" s="25" t="str">
        <f>IF(C$12="Nei","-",IF(B$11="Modbus",C$14,IF(B$11="BACnet",C$14,"-")))</f>
        <v>-</v>
      </c>
      <c r="I74" s="31">
        <f>IF(B$10="Belimo",16-(LEN(A74)),"-")</f>
        <v>16</v>
      </c>
      <c r="J74" s="7"/>
      <c r="P74" s="5">
        <f>LEN(A74)+LEN(F74)</f>
        <v>1</v>
      </c>
      <c r="Q74"/>
    </row>
    <row r="75" spans="1:17" x14ac:dyDescent="0.45">
      <c r="A75" s="9"/>
      <c r="B75" s="9"/>
      <c r="C75" s="9"/>
      <c r="D75" s="12"/>
      <c r="E75" s="12"/>
      <c r="F75" s="25" t="str">
        <f>IF(C$12="Nei","-",IF(B$11="KNX","-",""))</f>
        <v>-</v>
      </c>
      <c r="G75" s="25" t="str">
        <f>IF(C$12="Nei","-",IF(B$11="Modbus",C$13,IF(B$11="BACnet","","-")))</f>
        <v>-</v>
      </c>
      <c r="H75" s="25" t="str">
        <f>IF(C$12="Nei","-",IF(B$11="Modbus",C$14,IF(B$11="BACnet",C$14,"-")))</f>
        <v>-</v>
      </c>
      <c r="I75" s="31">
        <f>IF(B$10="Belimo",16-(LEN(A75)),"-")</f>
        <v>16</v>
      </c>
      <c r="J75" s="7"/>
      <c r="P75" s="5">
        <f>LEN(A75)+LEN(F75)</f>
        <v>1</v>
      </c>
      <c r="Q75"/>
    </row>
    <row r="76" spans="1:17" x14ac:dyDescent="0.45">
      <c r="A76" s="9"/>
      <c r="B76" s="9"/>
      <c r="C76" s="9"/>
      <c r="D76" s="12"/>
      <c r="E76" s="12"/>
      <c r="F76" s="25" t="str">
        <f>IF(C$12="Nei","-",IF(B$11="KNX","-",""))</f>
        <v>-</v>
      </c>
      <c r="G76" s="25" t="str">
        <f>IF(C$12="Nei","-",IF(B$11="Modbus",C$13,IF(B$11="BACnet","","-")))</f>
        <v>-</v>
      </c>
      <c r="H76" s="25" t="str">
        <f>IF(C$12="Nei","-",IF(B$11="Modbus",C$14,IF(B$11="BACnet",C$14,"-")))</f>
        <v>-</v>
      </c>
      <c r="I76" s="31">
        <f>IF(B$10="Belimo",16-(LEN(A76)),"-")</f>
        <v>16</v>
      </c>
      <c r="J76" s="7"/>
      <c r="P76" s="5">
        <f>LEN(A76)+LEN(F76)</f>
        <v>1</v>
      </c>
      <c r="Q76"/>
    </row>
    <row r="77" spans="1:17" x14ac:dyDescent="0.45">
      <c r="A77" s="9"/>
      <c r="B77" s="9"/>
      <c r="C77" s="9"/>
      <c r="D77" s="12"/>
      <c r="E77" s="12"/>
      <c r="F77" s="25" t="str">
        <f>IF(C$12="Nei","-",IF(B$11="KNX","-",""))</f>
        <v>-</v>
      </c>
      <c r="G77" s="25" t="str">
        <f>IF(C$12="Nei","-",IF(B$11="Modbus",C$13,IF(B$11="BACnet","","-")))</f>
        <v>-</v>
      </c>
      <c r="H77" s="25" t="str">
        <f>IF(C$12="Nei","-",IF(B$11="Modbus",C$14,IF(B$11="BACnet",C$14,"-")))</f>
        <v>-</v>
      </c>
      <c r="I77" s="31">
        <f>IF(B$10="Belimo",16-(LEN(A77)),"-")</f>
        <v>16</v>
      </c>
      <c r="J77" s="7"/>
      <c r="P77" s="5">
        <f>LEN(A77)+LEN(F77)</f>
        <v>1</v>
      </c>
      <c r="Q77"/>
    </row>
    <row r="78" spans="1:17" x14ac:dyDescent="0.45">
      <c r="A78" s="9"/>
      <c r="B78" s="9"/>
      <c r="C78" s="9"/>
      <c r="D78" s="12"/>
      <c r="E78" s="12"/>
      <c r="F78" s="25" t="str">
        <f>IF(C$12="Nei","-",IF(B$11="KNX","-",""))</f>
        <v>-</v>
      </c>
      <c r="G78" s="25" t="str">
        <f>IF(C$12="Nei","-",IF(B$11="Modbus",C$13,IF(B$11="BACnet","","-")))</f>
        <v>-</v>
      </c>
      <c r="H78" s="25" t="str">
        <f>IF(C$12="Nei","-",IF(B$11="Modbus",C$14,IF(B$11="BACnet",C$14,"-")))</f>
        <v>-</v>
      </c>
      <c r="I78" s="31">
        <f>IF(B$10="Belimo",16-(LEN(A78)),"-")</f>
        <v>16</v>
      </c>
      <c r="J78" s="7"/>
      <c r="P78" s="5">
        <f>LEN(A78)+LEN(F78)</f>
        <v>1</v>
      </c>
      <c r="Q78"/>
    </row>
    <row r="79" spans="1:17" x14ac:dyDescent="0.45">
      <c r="A79" s="9"/>
      <c r="B79" s="9"/>
      <c r="C79" s="9"/>
      <c r="D79" s="12"/>
      <c r="E79" s="12"/>
      <c r="F79" s="25" t="str">
        <f>IF(C$12="Nei","-",IF(B$11="KNX","-",""))</f>
        <v>-</v>
      </c>
      <c r="G79" s="25" t="str">
        <f>IF(C$12="Nei","-",IF(B$11="Modbus",C$13,IF(B$11="BACnet","","-")))</f>
        <v>-</v>
      </c>
      <c r="H79" s="25" t="str">
        <f>IF(C$12="Nei","-",IF(B$11="Modbus",C$14,IF(B$11="BACnet",C$14,"-")))</f>
        <v>-</v>
      </c>
      <c r="I79" s="31">
        <f>IF(B$10="Belimo",16-(LEN(A79)),"-")</f>
        <v>16</v>
      </c>
      <c r="J79" s="7"/>
      <c r="P79" s="5">
        <f>LEN(A79)+LEN(F79)</f>
        <v>1</v>
      </c>
      <c r="Q79"/>
    </row>
    <row r="80" spans="1:17" x14ac:dyDescent="0.45">
      <c r="A80" s="9"/>
      <c r="B80" s="9"/>
      <c r="C80" s="9"/>
      <c r="D80" s="12"/>
      <c r="E80" s="12"/>
      <c r="F80" s="25" t="str">
        <f>IF(C$12="Nei","-",IF(B$11="KNX","-",""))</f>
        <v>-</v>
      </c>
      <c r="G80" s="25" t="str">
        <f>IF(C$12="Nei","-",IF(B$11="Modbus",C$13,IF(B$11="BACnet","","-")))</f>
        <v>-</v>
      </c>
      <c r="H80" s="25" t="str">
        <f>IF(C$12="Nei","-",IF(B$11="Modbus",C$14,IF(B$11="BACnet",C$14,"-")))</f>
        <v>-</v>
      </c>
      <c r="I80" s="31">
        <f>IF(B$10="Belimo",16-(LEN(A80)),"-")</f>
        <v>16</v>
      </c>
      <c r="J80" s="7"/>
      <c r="P80" s="5">
        <f>LEN(A80)+LEN(F80)</f>
        <v>1</v>
      </c>
      <c r="Q80"/>
    </row>
    <row r="81" spans="1:17" x14ac:dyDescent="0.45">
      <c r="A81" s="9"/>
      <c r="B81" s="9"/>
      <c r="C81" s="9"/>
      <c r="D81" s="12"/>
      <c r="E81" s="12"/>
      <c r="F81" s="25" t="str">
        <f>IF(C$12="Nei","-",IF(B$11="KNX","-",""))</f>
        <v>-</v>
      </c>
      <c r="G81" s="25" t="str">
        <f>IF(C$12="Nei","-",IF(B$11="Modbus",C$13,IF(B$11="BACnet","","-")))</f>
        <v>-</v>
      </c>
      <c r="H81" s="25" t="str">
        <f>IF(C$12="Nei","-",IF(B$11="Modbus",C$14,IF(B$11="BACnet",C$14,"-")))</f>
        <v>-</v>
      </c>
      <c r="I81" s="31">
        <f>IF(B$10="Belimo",16-(LEN(A81)),"-")</f>
        <v>16</v>
      </c>
      <c r="J81" s="7"/>
      <c r="P81" s="5">
        <f>LEN(A81)+LEN(F81)</f>
        <v>1</v>
      </c>
      <c r="Q81"/>
    </row>
    <row r="82" spans="1:17" x14ac:dyDescent="0.45">
      <c r="A82" s="9"/>
      <c r="B82" s="9"/>
      <c r="C82" s="9"/>
      <c r="D82" s="12"/>
      <c r="E82" s="12"/>
      <c r="F82" s="25" t="str">
        <f>IF(C$12="Nei","-",IF(B$11="KNX","-",""))</f>
        <v>-</v>
      </c>
      <c r="G82" s="25" t="str">
        <f>IF(C$12="Nei","-",IF(B$11="Modbus",C$13,IF(B$11="BACnet","","-")))</f>
        <v>-</v>
      </c>
      <c r="H82" s="25" t="str">
        <f>IF(C$12="Nei","-",IF(B$11="Modbus",C$14,IF(B$11="BACnet",C$14,"-")))</f>
        <v>-</v>
      </c>
      <c r="I82" s="31">
        <f>IF(B$10="Belimo",16-(LEN(A82)),"-")</f>
        <v>16</v>
      </c>
      <c r="J82" s="7"/>
      <c r="P82" s="5">
        <f>LEN(A82)+LEN(F82)</f>
        <v>1</v>
      </c>
      <c r="Q82"/>
    </row>
    <row r="83" spans="1:17" x14ac:dyDescent="0.45">
      <c r="A83" s="9"/>
      <c r="B83" s="9"/>
      <c r="C83" s="9"/>
      <c r="D83" s="12"/>
      <c r="E83" s="12"/>
      <c r="F83" s="25" t="str">
        <f>IF(C$12="Nei","-",IF(B$11="KNX","-",""))</f>
        <v>-</v>
      </c>
      <c r="G83" s="25" t="str">
        <f>IF(C$12="Nei","-",IF(B$11="Modbus",C$13,IF(B$11="BACnet","","-")))</f>
        <v>-</v>
      </c>
      <c r="H83" s="25" t="str">
        <f>IF(C$12="Nei","-",IF(B$11="Modbus",C$14,IF(B$11="BACnet",C$14,"-")))</f>
        <v>-</v>
      </c>
      <c r="I83" s="31">
        <f>IF(B$10="Belimo",16-(LEN(A83)),"-")</f>
        <v>16</v>
      </c>
      <c r="J83" s="7"/>
      <c r="P83" s="5">
        <f>LEN(A83)+LEN(F83)</f>
        <v>1</v>
      </c>
      <c r="Q83"/>
    </row>
    <row r="84" spans="1:17" x14ac:dyDescent="0.45">
      <c r="A84" s="9"/>
      <c r="B84" s="9"/>
      <c r="C84" s="9"/>
      <c r="D84" s="12"/>
      <c r="E84" s="12"/>
      <c r="F84" s="25" t="str">
        <f>IF(C$12="Nei","-",IF(B$11="KNX","-",""))</f>
        <v>-</v>
      </c>
      <c r="G84" s="25" t="str">
        <f>IF(C$12="Nei","-",IF(B$11="Modbus",C$13,IF(B$11="BACnet","","-")))</f>
        <v>-</v>
      </c>
      <c r="H84" s="25" t="str">
        <f>IF(C$12="Nei","-",IF(B$11="Modbus",C$14,IF(B$11="BACnet",C$14,"-")))</f>
        <v>-</v>
      </c>
      <c r="I84" s="31">
        <f>IF(B$10="Belimo",16-(LEN(A84)),"-")</f>
        <v>16</v>
      </c>
      <c r="J84" s="7"/>
      <c r="P84" s="5">
        <f>LEN(A84)+LEN(F84)</f>
        <v>1</v>
      </c>
      <c r="Q84"/>
    </row>
    <row r="85" spans="1:17" x14ac:dyDescent="0.45">
      <c r="A85" s="9"/>
      <c r="B85" s="9"/>
      <c r="C85" s="9"/>
      <c r="D85" s="12"/>
      <c r="E85" s="12"/>
      <c r="F85" s="25" t="str">
        <f>IF(C$12="Nei","-",IF(B$11="KNX","-",""))</f>
        <v>-</v>
      </c>
      <c r="G85" s="25" t="str">
        <f>IF(C$12="Nei","-",IF(B$11="Modbus",C$13,IF(B$11="BACnet","","-")))</f>
        <v>-</v>
      </c>
      <c r="H85" s="25" t="str">
        <f>IF(C$12="Nei","-",IF(B$11="Modbus",C$14,IF(B$11="BACnet",C$14,"-")))</f>
        <v>-</v>
      </c>
      <c r="I85" s="31">
        <f>IF(B$10="Belimo",16-(LEN(A85)),"-")</f>
        <v>16</v>
      </c>
      <c r="J85" s="7"/>
      <c r="P85" s="5">
        <f>LEN(A85)+LEN(F85)</f>
        <v>1</v>
      </c>
      <c r="Q85"/>
    </row>
    <row r="86" spans="1:17" x14ac:dyDescent="0.45">
      <c r="A86" s="9"/>
      <c r="B86" s="9"/>
      <c r="C86" s="9"/>
      <c r="D86" s="12"/>
      <c r="E86" s="12"/>
      <c r="F86" s="25" t="str">
        <f>IF(C$12="Nei","-",IF(B$11="KNX","-",""))</f>
        <v>-</v>
      </c>
      <c r="G86" s="25" t="str">
        <f>IF(C$12="Nei","-",IF(B$11="Modbus",C$13,IF(B$11="BACnet","","-")))</f>
        <v>-</v>
      </c>
      <c r="H86" s="25" t="str">
        <f>IF(C$12="Nei","-",IF(B$11="Modbus",C$14,IF(B$11="BACnet",C$14,"-")))</f>
        <v>-</v>
      </c>
      <c r="I86" s="31">
        <f>IF(B$10="Belimo",16-(LEN(A86)),"-")</f>
        <v>16</v>
      </c>
      <c r="J86" s="7"/>
      <c r="P86" s="5">
        <f>LEN(A86)+LEN(F86)</f>
        <v>1</v>
      </c>
      <c r="Q86"/>
    </row>
    <row r="87" spans="1:17" x14ac:dyDescent="0.45">
      <c r="A87" s="9"/>
      <c r="B87" s="9"/>
      <c r="C87" s="9"/>
      <c r="D87" s="12"/>
      <c r="E87" s="12"/>
      <c r="F87" s="25" t="str">
        <f t="shared" ref="F87:F124" si="0">IF(C$12="Nei","-",IF(B$11="KNX","-",""))</f>
        <v>-</v>
      </c>
      <c r="G87" s="25" t="str">
        <f>IF(C$12="Nei","-",IF(B$11="Modbus",C$13,IF(B$11="BACnet","","-")))</f>
        <v>-</v>
      </c>
      <c r="H87" s="25" t="str">
        <f>IF(C$12="Nei","-",IF(B$11="Modbus",C$14,IF(B$11="BACnet",C$14,"-")))</f>
        <v>-</v>
      </c>
      <c r="I87" s="31">
        <f>IF(B$10="Belimo",16-(LEN(A87)),"-")</f>
        <v>16</v>
      </c>
      <c r="J87" s="7"/>
      <c r="P87" s="5">
        <f>LEN(A87)+LEN(F87)</f>
        <v>1</v>
      </c>
      <c r="Q87"/>
    </row>
    <row r="88" spans="1:17" x14ac:dyDescent="0.45">
      <c r="A88" s="9"/>
      <c r="B88" s="9"/>
      <c r="C88" s="9"/>
      <c r="D88" s="12"/>
      <c r="E88" s="12"/>
      <c r="F88" s="25" t="str">
        <f t="shared" si="0"/>
        <v>-</v>
      </c>
      <c r="G88" s="25" t="str">
        <f>IF(C$12="Nei","-",IF(B$11="Modbus",C$13,IF(B$11="BACnet","","-")))</f>
        <v>-</v>
      </c>
      <c r="H88" s="25" t="str">
        <f>IF(C$12="Nei","-",IF(B$11="Modbus",C$14,IF(B$11="BACnet",C$14,"-")))</f>
        <v>-</v>
      </c>
      <c r="I88" s="31">
        <f>IF(B$10="Belimo",16-(LEN(A88)),"-")</f>
        <v>16</v>
      </c>
      <c r="J88" s="7"/>
      <c r="P88" s="5">
        <f>LEN(A88)+LEN(F88)</f>
        <v>1</v>
      </c>
      <c r="Q88"/>
    </row>
    <row r="89" spans="1:17" x14ac:dyDescent="0.45">
      <c r="A89" s="9"/>
      <c r="B89" s="9"/>
      <c r="C89" s="9"/>
      <c r="D89" s="12"/>
      <c r="E89" s="12"/>
      <c r="F89" s="25" t="str">
        <f t="shared" si="0"/>
        <v>-</v>
      </c>
      <c r="G89" s="25" t="str">
        <f>IF(C$12="Nei","-",IF(B$11="Modbus",C$13,IF(B$11="BACnet","","-")))</f>
        <v>-</v>
      </c>
      <c r="H89" s="25" t="str">
        <f>IF(C$12="Nei","-",IF(B$11="Modbus",C$14,IF(B$11="BACnet",C$14,"-")))</f>
        <v>-</v>
      </c>
      <c r="I89" s="31">
        <f>IF(B$10="Belimo",16-(LEN(A89)),"-")</f>
        <v>16</v>
      </c>
      <c r="J89" s="7"/>
      <c r="P89" s="5">
        <f>LEN(A89)+LEN(F89)</f>
        <v>1</v>
      </c>
      <c r="Q89"/>
    </row>
    <row r="90" spans="1:17" x14ac:dyDescent="0.45">
      <c r="A90" s="9"/>
      <c r="B90" s="9"/>
      <c r="C90" s="9"/>
      <c r="D90" s="12"/>
      <c r="E90" s="12"/>
      <c r="F90" s="25" t="str">
        <f t="shared" si="0"/>
        <v>-</v>
      </c>
      <c r="G90" s="25" t="str">
        <f>IF(C$12="Nei","-",IF(B$11="Modbus",C$13,IF(B$11="BACnet","","-")))</f>
        <v>-</v>
      </c>
      <c r="H90" s="25" t="str">
        <f>IF(C$12="Nei","-",IF(B$11="Modbus",C$14,IF(B$11="BACnet",C$14,"-")))</f>
        <v>-</v>
      </c>
      <c r="I90" s="31">
        <f>IF(B$10="Belimo",16-(LEN(A90)),"-")</f>
        <v>16</v>
      </c>
      <c r="J90" s="7"/>
      <c r="P90" s="5">
        <f>LEN(A90)+LEN(F90)</f>
        <v>1</v>
      </c>
      <c r="Q90"/>
    </row>
    <row r="91" spans="1:17" x14ac:dyDescent="0.45">
      <c r="A91" s="9"/>
      <c r="B91" s="9"/>
      <c r="C91" s="9"/>
      <c r="D91" s="12"/>
      <c r="E91" s="12"/>
      <c r="F91" s="25" t="str">
        <f t="shared" si="0"/>
        <v>-</v>
      </c>
      <c r="G91" s="25" t="str">
        <f>IF(C$12="Nei","-",IF(B$11="Modbus",C$13,IF(B$11="BACnet","","-")))</f>
        <v>-</v>
      </c>
      <c r="H91" s="25" t="str">
        <f>IF(C$12="Nei","-",IF(B$11="Modbus",C$14,IF(B$11="BACnet",C$14,"-")))</f>
        <v>-</v>
      </c>
      <c r="I91" s="31">
        <f>IF(B$10="Belimo",16-(LEN(A91)),"-")</f>
        <v>16</v>
      </c>
      <c r="J91" s="7"/>
      <c r="P91" s="5">
        <f>LEN(A91)+LEN(F91)</f>
        <v>1</v>
      </c>
      <c r="Q91"/>
    </row>
    <row r="92" spans="1:17" x14ac:dyDescent="0.45">
      <c r="A92" s="9"/>
      <c r="B92" s="9"/>
      <c r="C92" s="9"/>
      <c r="D92" s="12"/>
      <c r="E92" s="12"/>
      <c r="F92" s="25" t="str">
        <f t="shared" si="0"/>
        <v>-</v>
      </c>
      <c r="G92" s="25" t="str">
        <f>IF(C$12="Nei","-",IF(B$11="Modbus",C$13,IF(B$11="BACnet","","-")))</f>
        <v>-</v>
      </c>
      <c r="H92" s="25" t="str">
        <f>IF(C$12="Nei","-",IF(B$11="Modbus",C$14,IF(B$11="BACnet",C$14,"-")))</f>
        <v>-</v>
      </c>
      <c r="I92" s="31">
        <f>IF(B$10="Belimo",16-(LEN(A92)),"-")</f>
        <v>16</v>
      </c>
      <c r="J92" s="7"/>
      <c r="P92" s="5">
        <f>LEN(A92)+LEN(F92)</f>
        <v>1</v>
      </c>
      <c r="Q92"/>
    </row>
    <row r="93" spans="1:17" x14ac:dyDescent="0.45">
      <c r="A93" s="9"/>
      <c r="B93" s="9"/>
      <c r="C93" s="9"/>
      <c r="D93" s="12"/>
      <c r="E93" s="12"/>
      <c r="F93" s="25" t="str">
        <f t="shared" si="0"/>
        <v>-</v>
      </c>
      <c r="G93" s="25" t="str">
        <f>IF(C$12="Nei","-",IF(B$11="Modbus",C$13,IF(B$11="BACnet","","-")))</f>
        <v>-</v>
      </c>
      <c r="H93" s="25" t="str">
        <f>IF(C$12="Nei","-",IF(B$11="Modbus",C$14,IF(B$11="BACnet",C$14,"-")))</f>
        <v>-</v>
      </c>
      <c r="I93" s="31">
        <f>IF(B$10="Belimo",16-(LEN(A93)),"-")</f>
        <v>16</v>
      </c>
      <c r="J93" s="7"/>
      <c r="P93" s="5">
        <f>LEN(A93)+LEN(F93)</f>
        <v>1</v>
      </c>
      <c r="Q93"/>
    </row>
    <row r="94" spans="1:17" x14ac:dyDescent="0.45">
      <c r="A94" s="9"/>
      <c r="B94" s="9"/>
      <c r="C94" s="9"/>
      <c r="D94" s="12"/>
      <c r="E94" s="12"/>
      <c r="F94" s="25" t="str">
        <f t="shared" si="0"/>
        <v>-</v>
      </c>
      <c r="G94" s="25" t="str">
        <f>IF(C$12="Nei","-",IF(B$11="Modbus",C$13,IF(B$11="BACnet","","-")))</f>
        <v>-</v>
      </c>
      <c r="H94" s="25" t="str">
        <f>IF(C$12="Nei","-",IF(B$11="Modbus",C$14,IF(B$11="BACnet",C$14,"-")))</f>
        <v>-</v>
      </c>
      <c r="I94" s="31">
        <f>IF(B$10="Belimo",16-(LEN(A94)),"-")</f>
        <v>16</v>
      </c>
      <c r="J94" s="7"/>
      <c r="P94" s="5">
        <f>LEN(A94)+LEN(F94)</f>
        <v>1</v>
      </c>
      <c r="Q94"/>
    </row>
    <row r="95" spans="1:17" x14ac:dyDescent="0.45">
      <c r="A95" s="9"/>
      <c r="B95" s="9"/>
      <c r="C95" s="9"/>
      <c r="D95" s="12"/>
      <c r="E95" s="12"/>
      <c r="F95" s="25" t="str">
        <f t="shared" si="0"/>
        <v>-</v>
      </c>
      <c r="G95" s="25" t="str">
        <f>IF(C$12="Nei","-",IF(B$11="Modbus",C$13,IF(B$11="BACnet","","-")))</f>
        <v>-</v>
      </c>
      <c r="H95" s="25" t="str">
        <f>IF(C$12="Nei","-",IF(B$11="Modbus",C$14,IF(B$11="BACnet",C$14,"-")))</f>
        <v>-</v>
      </c>
      <c r="I95" s="31">
        <f>IF(B$10="Belimo",16-(LEN(A95)),"-")</f>
        <v>16</v>
      </c>
      <c r="J95" s="7"/>
      <c r="P95" s="5">
        <f>LEN(A95)+LEN(F95)</f>
        <v>1</v>
      </c>
      <c r="Q95"/>
    </row>
    <row r="96" spans="1:17" x14ac:dyDescent="0.45">
      <c r="A96" s="9"/>
      <c r="B96" s="9"/>
      <c r="C96" s="9"/>
      <c r="D96" s="12"/>
      <c r="E96" s="12"/>
      <c r="F96" s="25" t="str">
        <f t="shared" si="0"/>
        <v>-</v>
      </c>
      <c r="G96" s="25" t="str">
        <f>IF(C$12="Nei","-",IF(B$11="Modbus",C$13,IF(B$11="BACnet","","-")))</f>
        <v>-</v>
      </c>
      <c r="H96" s="25" t="str">
        <f>IF(C$12="Nei","-",IF(B$11="Modbus",C$14,IF(B$11="BACnet",C$14,"-")))</f>
        <v>-</v>
      </c>
      <c r="I96" s="31">
        <f>IF(B$10="Belimo",16-(LEN(A96)),"-")</f>
        <v>16</v>
      </c>
      <c r="J96" s="7"/>
      <c r="P96" s="5">
        <f>LEN(A96)+LEN(F96)</f>
        <v>1</v>
      </c>
      <c r="Q96"/>
    </row>
    <row r="97" spans="1:17" x14ac:dyDescent="0.45">
      <c r="A97" s="9"/>
      <c r="B97" s="9"/>
      <c r="C97" s="9"/>
      <c r="D97" s="12"/>
      <c r="E97" s="12"/>
      <c r="F97" s="25" t="str">
        <f t="shared" si="0"/>
        <v>-</v>
      </c>
      <c r="G97" s="25" t="str">
        <f>IF(C$12="Nei","-",IF(B$11="Modbus",C$13,IF(B$11="BACnet","","-")))</f>
        <v>-</v>
      </c>
      <c r="H97" s="25" t="str">
        <f>IF(C$12="Nei","-",IF(B$11="Modbus",C$14,IF(B$11="BACnet",C$14,"-")))</f>
        <v>-</v>
      </c>
      <c r="I97" s="31">
        <f>IF(B$10="Belimo",16-(LEN(A97)),"-")</f>
        <v>16</v>
      </c>
      <c r="J97" s="7"/>
      <c r="P97" s="5">
        <f>LEN(A97)+LEN(F97)</f>
        <v>1</v>
      </c>
      <c r="Q97"/>
    </row>
    <row r="98" spans="1:17" x14ac:dyDescent="0.45">
      <c r="A98" s="9"/>
      <c r="B98" s="9"/>
      <c r="C98" s="9"/>
      <c r="D98" s="12"/>
      <c r="E98" s="12"/>
      <c r="F98" s="25" t="str">
        <f t="shared" si="0"/>
        <v>-</v>
      </c>
      <c r="G98" s="25" t="str">
        <f>IF(C$12="Nei","-",IF(B$11="Modbus",C$13,IF(B$11="BACnet","","-")))</f>
        <v>-</v>
      </c>
      <c r="H98" s="25" t="str">
        <f>IF(C$12="Nei","-",IF(B$11="Modbus",C$14,IF(B$11="BACnet",C$14,"-")))</f>
        <v>-</v>
      </c>
      <c r="I98" s="31">
        <f>IF(B$10="Belimo",16-(LEN(A98)),"-")</f>
        <v>16</v>
      </c>
      <c r="J98" s="7"/>
      <c r="P98" s="5">
        <f>LEN(A98)+LEN(F98)</f>
        <v>1</v>
      </c>
      <c r="Q98"/>
    </row>
    <row r="99" spans="1:17" x14ac:dyDescent="0.45">
      <c r="A99" s="9"/>
      <c r="B99" s="9"/>
      <c r="C99" s="9"/>
      <c r="D99" s="12"/>
      <c r="E99" s="12"/>
      <c r="F99" s="25" t="str">
        <f t="shared" si="0"/>
        <v>-</v>
      </c>
      <c r="G99" s="25" t="str">
        <f>IF(C$12="Nei","-",IF(B$11="Modbus",C$13,IF(B$11="BACnet","","-")))</f>
        <v>-</v>
      </c>
      <c r="H99" s="25" t="str">
        <f>IF(C$12="Nei","-",IF(B$11="Modbus",C$14,IF(B$11="BACnet",C$14,"-")))</f>
        <v>-</v>
      </c>
      <c r="I99" s="31">
        <f>IF(B$10="Belimo",16-(LEN(A99)),"-")</f>
        <v>16</v>
      </c>
      <c r="J99" s="7"/>
      <c r="P99" s="5">
        <f>LEN(A99)+LEN(F99)</f>
        <v>1</v>
      </c>
      <c r="Q99"/>
    </row>
    <row r="100" spans="1:17" x14ac:dyDescent="0.45">
      <c r="A100" s="9"/>
      <c r="B100" s="9"/>
      <c r="C100" s="9"/>
      <c r="D100" s="12"/>
      <c r="E100" s="12"/>
      <c r="F100" s="25" t="str">
        <f t="shared" si="0"/>
        <v>-</v>
      </c>
      <c r="G100" s="25" t="str">
        <f>IF(C$12="Nei","-",IF(B$11="Modbus",C$13,IF(B$11="BACnet","","-")))</f>
        <v>-</v>
      </c>
      <c r="H100" s="25" t="str">
        <f>IF(C$12="Nei","-",IF(B$11="Modbus",C$14,IF(B$11="BACnet",C$14,"-")))</f>
        <v>-</v>
      </c>
      <c r="I100" s="31">
        <f>IF(B$10="Belimo",16-(LEN(A100)),"-")</f>
        <v>16</v>
      </c>
      <c r="J100" s="7"/>
      <c r="P100" s="5">
        <f>LEN(A100)+LEN(F100)</f>
        <v>1</v>
      </c>
      <c r="Q100"/>
    </row>
    <row r="101" spans="1:17" x14ac:dyDescent="0.45">
      <c r="A101" s="9"/>
      <c r="B101" s="9"/>
      <c r="C101" s="9"/>
      <c r="D101" s="12"/>
      <c r="E101" s="12"/>
      <c r="F101" s="25" t="str">
        <f t="shared" si="0"/>
        <v>-</v>
      </c>
      <c r="G101" s="25" t="str">
        <f>IF(C$12="Nei","-",IF(B$11="Modbus",C$13,IF(B$11="BACnet","","-")))</f>
        <v>-</v>
      </c>
      <c r="H101" s="25" t="str">
        <f>IF(C$12="Nei","-",IF(B$11="Modbus",C$14,IF(B$11="BACnet",C$14,"-")))</f>
        <v>-</v>
      </c>
      <c r="I101" s="31">
        <f>IF(B$10="Belimo",16-(LEN(A101)),"-")</f>
        <v>16</v>
      </c>
      <c r="J101" s="7"/>
      <c r="P101" s="5">
        <f>LEN(A101)+LEN(F101)</f>
        <v>1</v>
      </c>
      <c r="Q101"/>
    </row>
    <row r="102" spans="1:17" x14ac:dyDescent="0.45">
      <c r="A102" s="9"/>
      <c r="B102" s="9"/>
      <c r="C102" s="9"/>
      <c r="D102" s="12"/>
      <c r="E102" s="12"/>
      <c r="F102" s="25" t="str">
        <f t="shared" si="0"/>
        <v>-</v>
      </c>
      <c r="G102" s="25" t="str">
        <f>IF(C$12="Nei","-",IF(B$11="Modbus",C$13,IF(B$11="BACnet","","-")))</f>
        <v>-</v>
      </c>
      <c r="H102" s="25" t="str">
        <f>IF(C$12="Nei","-",IF(B$11="Modbus",C$14,IF(B$11="BACnet",C$14,"-")))</f>
        <v>-</v>
      </c>
      <c r="I102" s="31">
        <f>IF(B$10="Belimo",16-(LEN(A102)),"-")</f>
        <v>16</v>
      </c>
      <c r="J102" s="7"/>
      <c r="P102" s="5">
        <f>LEN(A102)+LEN(F102)</f>
        <v>1</v>
      </c>
      <c r="Q102"/>
    </row>
    <row r="103" spans="1:17" x14ac:dyDescent="0.45">
      <c r="A103" s="9"/>
      <c r="B103" s="9"/>
      <c r="C103" s="9"/>
      <c r="D103" s="12"/>
      <c r="E103" s="12"/>
      <c r="F103" s="25" t="str">
        <f t="shared" si="0"/>
        <v>-</v>
      </c>
      <c r="G103" s="25" t="str">
        <f>IF(C$12="Nei","-",IF(B$11="Modbus",C$13,IF(B$11="BACnet","","-")))</f>
        <v>-</v>
      </c>
      <c r="H103" s="25" t="str">
        <f>IF(C$12="Nei","-",IF(B$11="Modbus",C$14,IF(B$11="BACnet",C$14,"-")))</f>
        <v>-</v>
      </c>
      <c r="I103" s="31">
        <f>IF(B$10="Belimo",16-(LEN(A103)),"-")</f>
        <v>16</v>
      </c>
      <c r="J103" s="7"/>
      <c r="P103" s="5">
        <f>LEN(A103)+LEN(F103)</f>
        <v>1</v>
      </c>
      <c r="Q103"/>
    </row>
    <row r="104" spans="1:17" x14ac:dyDescent="0.45">
      <c r="A104" s="9"/>
      <c r="B104" s="9"/>
      <c r="C104" s="9"/>
      <c r="D104" s="12"/>
      <c r="E104" s="12"/>
      <c r="F104" s="25" t="str">
        <f t="shared" si="0"/>
        <v>-</v>
      </c>
      <c r="G104" s="25" t="str">
        <f>IF(C$12="Nei","-",IF(B$11="Modbus",C$13,IF(B$11="BACnet","","-")))</f>
        <v>-</v>
      </c>
      <c r="H104" s="25" t="str">
        <f>IF(C$12="Nei","-",IF(B$11="Modbus",C$14,IF(B$11="BACnet",C$14,"-")))</f>
        <v>-</v>
      </c>
      <c r="I104" s="31">
        <f>IF(B$10="Belimo",16-(LEN(A104)),"-")</f>
        <v>16</v>
      </c>
      <c r="J104" s="7"/>
      <c r="P104" s="5">
        <f>LEN(A104)+LEN(F104)</f>
        <v>1</v>
      </c>
      <c r="Q104"/>
    </row>
    <row r="105" spans="1:17" x14ac:dyDescent="0.45">
      <c r="A105" s="9"/>
      <c r="B105" s="9"/>
      <c r="C105" s="9"/>
      <c r="D105" s="12"/>
      <c r="E105" s="12"/>
      <c r="F105" s="25" t="str">
        <f t="shared" si="0"/>
        <v>-</v>
      </c>
      <c r="G105" s="25" t="str">
        <f>IF(C$12="Nei","-",IF(B$11="Modbus",C$13,IF(B$11="BACnet","","-")))</f>
        <v>-</v>
      </c>
      <c r="H105" s="25" t="str">
        <f>IF(C$12="Nei","-",IF(B$11="Modbus",C$14,IF(B$11="BACnet",C$14,"-")))</f>
        <v>-</v>
      </c>
      <c r="I105" s="31">
        <f>IF(B$10="Belimo",16-(LEN(A105)),"-")</f>
        <v>16</v>
      </c>
      <c r="J105" s="7"/>
      <c r="P105" s="5">
        <f>LEN(A105)+LEN(F105)</f>
        <v>1</v>
      </c>
      <c r="Q105"/>
    </row>
    <row r="106" spans="1:17" x14ac:dyDescent="0.45">
      <c r="A106" s="9"/>
      <c r="B106" s="9"/>
      <c r="C106" s="9"/>
      <c r="D106" s="12"/>
      <c r="E106" s="12"/>
      <c r="F106" s="25" t="str">
        <f t="shared" si="0"/>
        <v>-</v>
      </c>
      <c r="G106" s="25" t="str">
        <f>IF(C$12="Nei","-",IF(B$11="Modbus",C$13,IF(B$11="BACnet","","-")))</f>
        <v>-</v>
      </c>
      <c r="H106" s="25" t="str">
        <f>IF(C$12="Nei","-",IF(B$11="Modbus",C$14,IF(B$11="BACnet",C$14,"-")))</f>
        <v>-</v>
      </c>
      <c r="I106" s="31">
        <f>IF(B$10="Belimo",16-(LEN(A106)),"-")</f>
        <v>16</v>
      </c>
      <c r="J106" s="7"/>
      <c r="P106" s="5">
        <f>LEN(A106)+LEN(F106)</f>
        <v>1</v>
      </c>
      <c r="Q106"/>
    </row>
    <row r="107" spans="1:17" x14ac:dyDescent="0.45">
      <c r="A107" s="9"/>
      <c r="B107" s="9"/>
      <c r="C107" s="9"/>
      <c r="D107" s="12"/>
      <c r="E107" s="12"/>
      <c r="F107" s="25" t="str">
        <f t="shared" si="0"/>
        <v>-</v>
      </c>
      <c r="G107" s="25" t="str">
        <f>IF(C$12="Nei","-",IF(B$11="Modbus",C$13,IF(B$11="BACnet","","-")))</f>
        <v>-</v>
      </c>
      <c r="H107" s="25" t="str">
        <f>IF(C$12="Nei","-",IF(B$11="Modbus",C$14,IF(B$11="BACnet",C$14,"-")))</f>
        <v>-</v>
      </c>
      <c r="I107" s="31">
        <f>IF(B$10="Belimo",16-(LEN(A107)),"-")</f>
        <v>16</v>
      </c>
      <c r="J107" s="7"/>
      <c r="P107" s="5">
        <f>LEN(A107)+LEN(F107)</f>
        <v>1</v>
      </c>
      <c r="Q107"/>
    </row>
    <row r="108" spans="1:17" x14ac:dyDescent="0.45">
      <c r="A108" s="9"/>
      <c r="B108" s="9"/>
      <c r="C108" s="9"/>
      <c r="D108" s="12"/>
      <c r="E108" s="12"/>
      <c r="F108" s="25" t="str">
        <f t="shared" si="0"/>
        <v>-</v>
      </c>
      <c r="G108" s="25" t="str">
        <f>IF(C$12="Nei","-",IF(B$11="Modbus",C$13,IF(B$11="BACnet","","-")))</f>
        <v>-</v>
      </c>
      <c r="H108" s="25" t="str">
        <f>IF(C$12="Nei","-",IF(B$11="Modbus",C$14,IF(B$11="BACnet",C$14,"-")))</f>
        <v>-</v>
      </c>
      <c r="I108" s="31">
        <f>IF(B$10="Belimo",16-(LEN(A108)),"-")</f>
        <v>16</v>
      </c>
      <c r="J108" s="7"/>
      <c r="P108" s="5">
        <f>LEN(A108)+LEN(F108)</f>
        <v>1</v>
      </c>
      <c r="Q108"/>
    </row>
    <row r="109" spans="1:17" x14ac:dyDescent="0.45">
      <c r="A109" s="9"/>
      <c r="B109" s="9"/>
      <c r="C109" s="9"/>
      <c r="D109" s="12"/>
      <c r="E109" s="12"/>
      <c r="F109" s="25" t="str">
        <f t="shared" si="0"/>
        <v>-</v>
      </c>
      <c r="G109" s="25" t="str">
        <f>IF(C$12="Nei","-",IF(B$11="Modbus",C$13,IF(B$11="BACnet","","-")))</f>
        <v>-</v>
      </c>
      <c r="H109" s="25" t="str">
        <f>IF(C$12="Nei","-",IF(B$11="Modbus",C$14,IF(B$11="BACnet",C$14,"-")))</f>
        <v>-</v>
      </c>
      <c r="I109" s="31">
        <f>IF(B$10="Belimo",16-(LEN(A109)),"-")</f>
        <v>16</v>
      </c>
      <c r="J109" s="7"/>
      <c r="P109" s="5">
        <f>LEN(A109)+LEN(F109)</f>
        <v>1</v>
      </c>
      <c r="Q109"/>
    </row>
    <row r="110" spans="1:17" x14ac:dyDescent="0.45">
      <c r="A110" s="9"/>
      <c r="B110" s="9"/>
      <c r="C110" s="9"/>
      <c r="D110" s="12"/>
      <c r="E110" s="12"/>
      <c r="F110" s="25" t="str">
        <f t="shared" si="0"/>
        <v>-</v>
      </c>
      <c r="G110" s="25" t="str">
        <f>IF(C$12="Nei","-",IF(B$11="Modbus",C$13,IF(B$11="BACnet","","-")))</f>
        <v>-</v>
      </c>
      <c r="H110" s="25" t="str">
        <f>IF(C$12="Nei","-",IF(B$11="Modbus",C$14,IF(B$11="BACnet",C$14,"-")))</f>
        <v>-</v>
      </c>
      <c r="I110" s="31">
        <f>IF(B$10="Belimo",16-(LEN(A110)),"-")</f>
        <v>16</v>
      </c>
      <c r="J110" s="7"/>
      <c r="P110" s="5">
        <f>LEN(A110)+LEN(F110)</f>
        <v>1</v>
      </c>
      <c r="Q110"/>
    </row>
    <row r="111" spans="1:17" x14ac:dyDescent="0.45">
      <c r="A111" s="9"/>
      <c r="B111" s="9"/>
      <c r="C111" s="9"/>
      <c r="D111" s="12"/>
      <c r="E111" s="12"/>
      <c r="F111" s="25" t="str">
        <f t="shared" si="0"/>
        <v>-</v>
      </c>
      <c r="G111" s="25" t="str">
        <f>IF(C$12="Nei","-",IF(B$11="Modbus",C$13,IF(B$11="BACnet","","-")))</f>
        <v>-</v>
      </c>
      <c r="H111" s="25" t="str">
        <f>IF(C$12="Nei","-",IF(B$11="Modbus",C$14,IF(B$11="BACnet",C$14,"-")))</f>
        <v>-</v>
      </c>
      <c r="I111" s="31">
        <f>IF(B$10="Belimo",16-(LEN(A111)),"-")</f>
        <v>16</v>
      </c>
      <c r="J111" s="7"/>
      <c r="P111" s="5">
        <f>LEN(A111)+LEN(F111)</f>
        <v>1</v>
      </c>
      <c r="Q111"/>
    </row>
    <row r="112" spans="1:17" x14ac:dyDescent="0.45">
      <c r="A112" s="9"/>
      <c r="B112" s="9"/>
      <c r="C112" s="9"/>
      <c r="D112" s="12"/>
      <c r="E112" s="12"/>
      <c r="F112" s="25" t="str">
        <f t="shared" si="0"/>
        <v>-</v>
      </c>
      <c r="G112" s="25" t="str">
        <f>IF(C$12="Nei","-",IF(B$11="Modbus",C$13,IF(B$11="BACnet","","-")))</f>
        <v>-</v>
      </c>
      <c r="H112" s="25" t="str">
        <f>IF(C$12="Nei","-",IF(B$11="Modbus",C$14,IF(B$11="BACnet",C$14,"-")))</f>
        <v>-</v>
      </c>
      <c r="I112" s="31">
        <f>IF(B$10="Belimo",16-(LEN(A112)),"-")</f>
        <v>16</v>
      </c>
      <c r="J112" s="7"/>
      <c r="P112" s="5">
        <f>LEN(A112)+LEN(F112)</f>
        <v>1</v>
      </c>
      <c r="Q112"/>
    </row>
    <row r="113" spans="1:17" x14ac:dyDescent="0.45">
      <c r="A113" s="9"/>
      <c r="B113" s="9"/>
      <c r="C113" s="9"/>
      <c r="D113" s="12"/>
      <c r="E113" s="12"/>
      <c r="F113" s="25" t="str">
        <f t="shared" si="0"/>
        <v>-</v>
      </c>
      <c r="G113" s="25" t="str">
        <f>IF(C$12="Nei","-",IF(B$11="Modbus",C$13,IF(B$11="BACnet","","-")))</f>
        <v>-</v>
      </c>
      <c r="H113" s="25" t="str">
        <f>IF(C$12="Nei","-",IF(B$11="Modbus",C$14,IF(B$11="BACnet",C$14,"-")))</f>
        <v>-</v>
      </c>
      <c r="I113" s="31">
        <f>IF(B$10="Belimo",16-(LEN(A113)),"-")</f>
        <v>16</v>
      </c>
      <c r="J113" s="7"/>
      <c r="P113" s="5">
        <f>LEN(A113)+LEN(F113)</f>
        <v>1</v>
      </c>
      <c r="Q113"/>
    </row>
    <row r="114" spans="1:17" x14ac:dyDescent="0.45">
      <c r="A114" s="9"/>
      <c r="B114" s="9"/>
      <c r="C114" s="9"/>
      <c r="D114" s="12"/>
      <c r="E114" s="12"/>
      <c r="F114" s="25" t="str">
        <f t="shared" si="0"/>
        <v>-</v>
      </c>
      <c r="G114" s="25" t="str">
        <f>IF(C$12="Nei","-",IF(B$11="Modbus",C$13,IF(B$11="BACnet","","-")))</f>
        <v>-</v>
      </c>
      <c r="H114" s="25" t="str">
        <f>IF(C$12="Nei","-",IF(B$11="Modbus",C$14,IF(B$11="BACnet",C$14,"-")))</f>
        <v>-</v>
      </c>
      <c r="I114" s="31">
        <f>IF(B$10="Belimo",16-(LEN(A114)),"-")</f>
        <v>16</v>
      </c>
      <c r="J114" s="7"/>
      <c r="P114" s="5">
        <f>LEN(A114)+LEN(F114)</f>
        <v>1</v>
      </c>
      <c r="Q114"/>
    </row>
    <row r="115" spans="1:17" x14ac:dyDescent="0.45">
      <c r="A115" s="9"/>
      <c r="B115" s="9"/>
      <c r="C115" s="9"/>
      <c r="D115" s="12"/>
      <c r="E115" s="12"/>
      <c r="F115" s="25" t="str">
        <f t="shared" si="0"/>
        <v>-</v>
      </c>
      <c r="G115" s="25" t="str">
        <f>IF(C$12="Nei","-",IF(B$11="Modbus",C$13,IF(B$11="BACnet","","-")))</f>
        <v>-</v>
      </c>
      <c r="H115" s="25" t="str">
        <f>IF(C$12="Nei","-",IF(B$11="Modbus",C$14,IF(B$11="BACnet",C$14,"-")))</f>
        <v>-</v>
      </c>
      <c r="I115" s="31">
        <f>IF(B$10="Belimo",16-(LEN(A115)),"-")</f>
        <v>16</v>
      </c>
      <c r="J115" s="7"/>
      <c r="P115" s="5">
        <f>LEN(A115)+LEN(F115)</f>
        <v>1</v>
      </c>
      <c r="Q115"/>
    </row>
    <row r="116" spans="1:17" x14ac:dyDescent="0.45">
      <c r="A116" s="9"/>
      <c r="B116" s="9"/>
      <c r="C116" s="9"/>
      <c r="D116" s="12"/>
      <c r="E116" s="12"/>
      <c r="F116" s="25" t="str">
        <f t="shared" si="0"/>
        <v>-</v>
      </c>
      <c r="G116" s="25" t="str">
        <f>IF(C$12="Nei","-",IF(B$11="Modbus",C$13,IF(B$11="BACnet","","-")))</f>
        <v>-</v>
      </c>
      <c r="H116" s="25" t="str">
        <f>IF(C$12="Nei","-",IF(B$11="Modbus",C$14,IF(B$11="BACnet",C$14,"-")))</f>
        <v>-</v>
      </c>
      <c r="I116" s="31">
        <f>IF(B$10="Belimo",16-(LEN(A116)),"-")</f>
        <v>16</v>
      </c>
      <c r="J116" s="7"/>
      <c r="P116" s="5">
        <f>LEN(A116)+LEN(F116)</f>
        <v>1</v>
      </c>
      <c r="Q116"/>
    </row>
    <row r="117" spans="1:17" x14ac:dyDescent="0.45">
      <c r="A117" s="9"/>
      <c r="B117" s="9"/>
      <c r="C117" s="9"/>
      <c r="D117" s="12"/>
      <c r="E117" s="12"/>
      <c r="F117" s="25" t="str">
        <f t="shared" si="0"/>
        <v>-</v>
      </c>
      <c r="G117" s="25" t="str">
        <f>IF(C$12="Nei","-",IF(B$11="Modbus",C$13,IF(B$11="BACnet","","-")))</f>
        <v>-</v>
      </c>
      <c r="H117" s="25" t="str">
        <f>IF(C$12="Nei","-",IF(B$11="Modbus",C$14,IF(B$11="BACnet",C$14,"-")))</f>
        <v>-</v>
      </c>
      <c r="I117" s="31">
        <f>IF(B$10="Belimo",16-(LEN(A117)),"-")</f>
        <v>16</v>
      </c>
      <c r="J117" s="7"/>
      <c r="P117" s="5">
        <f>LEN(A117)+LEN(F117)</f>
        <v>1</v>
      </c>
      <c r="Q117"/>
    </row>
    <row r="118" spans="1:17" x14ac:dyDescent="0.45">
      <c r="A118" s="9"/>
      <c r="B118" s="9"/>
      <c r="C118" s="9"/>
      <c r="D118" s="12"/>
      <c r="E118" s="12"/>
      <c r="F118" s="25" t="str">
        <f t="shared" si="0"/>
        <v>-</v>
      </c>
      <c r="G118" s="25" t="str">
        <f>IF(C$12="Nei","-",IF(B$11="Modbus",C$13,IF(B$11="BACnet","","-")))</f>
        <v>-</v>
      </c>
      <c r="H118" s="25" t="str">
        <f>IF(C$12="Nei","-",IF(B$11="Modbus",C$14,IF(B$11="BACnet",C$14,"-")))</f>
        <v>-</v>
      </c>
      <c r="I118" s="31">
        <f>IF(B$10="Belimo",16-(LEN(A118)),"-")</f>
        <v>16</v>
      </c>
      <c r="J118" s="7"/>
      <c r="P118" s="5">
        <f>LEN(A118)+LEN(F118)</f>
        <v>1</v>
      </c>
      <c r="Q118"/>
    </row>
    <row r="119" spans="1:17" x14ac:dyDescent="0.45">
      <c r="A119" s="9"/>
      <c r="B119" s="9"/>
      <c r="C119" s="9"/>
      <c r="D119" s="12"/>
      <c r="E119" s="12"/>
      <c r="F119" s="25" t="str">
        <f t="shared" si="0"/>
        <v>-</v>
      </c>
      <c r="G119" s="25" t="str">
        <f>IF(C$12="Nei","-",IF(B$11="Modbus",C$13,IF(B$11="BACnet","","-")))</f>
        <v>-</v>
      </c>
      <c r="H119" s="25" t="str">
        <f>IF(C$12="Nei","-",IF(B$11="Modbus",C$14,IF(B$11="BACnet",C$14,"-")))</f>
        <v>-</v>
      </c>
      <c r="I119" s="31">
        <f>IF(B$10="Belimo",16-(LEN(A119)),"-")</f>
        <v>16</v>
      </c>
      <c r="J119" s="7"/>
      <c r="P119" s="5">
        <f>LEN(A119)+LEN(F119)</f>
        <v>1</v>
      </c>
      <c r="Q119"/>
    </row>
    <row r="120" spans="1:17" x14ac:dyDescent="0.45">
      <c r="A120" s="9"/>
      <c r="B120" s="9"/>
      <c r="C120" s="9"/>
      <c r="D120" s="12"/>
      <c r="E120" s="12"/>
      <c r="F120" s="25" t="str">
        <f t="shared" si="0"/>
        <v>-</v>
      </c>
      <c r="G120" s="25" t="str">
        <f>IF(C$12="Nei","-",IF(B$11="Modbus",C$13,IF(B$11="BACnet","","-")))</f>
        <v>-</v>
      </c>
      <c r="H120" s="25" t="str">
        <f>IF(C$12="Nei","-",IF(B$11="Modbus",C$14,IF(B$11="BACnet",C$14,"-")))</f>
        <v>-</v>
      </c>
      <c r="I120" s="31">
        <f>IF(B$10="Belimo",16-(LEN(A120)),"-")</f>
        <v>16</v>
      </c>
      <c r="J120" s="7"/>
      <c r="P120" s="5">
        <f>LEN(A120)+LEN(F120)</f>
        <v>1</v>
      </c>
      <c r="Q120"/>
    </row>
    <row r="121" spans="1:17" x14ac:dyDescent="0.45">
      <c r="A121" s="9"/>
      <c r="B121" s="9"/>
      <c r="C121" s="9"/>
      <c r="D121" s="12"/>
      <c r="E121" s="12"/>
      <c r="F121" s="25" t="str">
        <f t="shared" si="0"/>
        <v>-</v>
      </c>
      <c r="G121" s="25" t="str">
        <f>IF(C$12="Nei","-",IF(B$11="Modbus",C$13,IF(B$11="BACnet","","-")))</f>
        <v>-</v>
      </c>
      <c r="H121" s="25" t="str">
        <f>IF(C$12="Nei","-",IF(B$11="Modbus",C$14,IF(B$11="BACnet",C$14,"-")))</f>
        <v>-</v>
      </c>
      <c r="I121" s="31">
        <f>IF(B$10="Belimo",16-(LEN(A121)),"-")</f>
        <v>16</v>
      </c>
      <c r="J121" s="7"/>
      <c r="P121" s="5">
        <f>LEN(A121)+LEN(F121)</f>
        <v>1</v>
      </c>
      <c r="Q121"/>
    </row>
    <row r="122" spans="1:17" x14ac:dyDescent="0.45">
      <c r="A122" s="9"/>
      <c r="B122" s="9"/>
      <c r="C122" s="9"/>
      <c r="D122" s="12"/>
      <c r="E122" s="12"/>
      <c r="F122" s="25" t="str">
        <f t="shared" si="0"/>
        <v>-</v>
      </c>
      <c r="G122" s="25" t="str">
        <f>IF(C$12="Nei","-",IF(B$11="Modbus",C$13,IF(B$11="BACnet","","-")))</f>
        <v>-</v>
      </c>
      <c r="H122" s="25" t="str">
        <f>IF(C$12="Nei","-",IF(B$11="Modbus",C$14,IF(B$11="BACnet",C$14,"-")))</f>
        <v>-</v>
      </c>
      <c r="I122" s="31">
        <f>IF(B$10="Belimo",16-(LEN(A122)),"-")</f>
        <v>16</v>
      </c>
      <c r="J122" s="7"/>
      <c r="P122" s="5">
        <f>LEN(A122)+LEN(F122)</f>
        <v>1</v>
      </c>
      <c r="Q122"/>
    </row>
    <row r="123" spans="1:17" x14ac:dyDescent="0.45">
      <c r="A123" s="9"/>
      <c r="B123" s="9"/>
      <c r="C123" s="9"/>
      <c r="D123" s="12"/>
      <c r="E123" s="12"/>
      <c r="F123" s="25" t="str">
        <f t="shared" si="0"/>
        <v>-</v>
      </c>
      <c r="G123" s="25" t="str">
        <f>IF(C$12="Nei","-",IF(B$11="Modbus",C$13,IF(B$11="BACnet","","-")))</f>
        <v>-</v>
      </c>
      <c r="H123" s="25" t="str">
        <f>IF(C$12="Nei","-",IF(B$11="Modbus",C$14,IF(B$11="BACnet",C$14,"-")))</f>
        <v>-</v>
      </c>
      <c r="I123" s="31">
        <f>IF(B$10="Belimo",16-(LEN(A123)),"-")</f>
        <v>16</v>
      </c>
      <c r="J123" s="7"/>
      <c r="P123" s="5">
        <f>LEN(A123)+LEN(F123)</f>
        <v>1</v>
      </c>
      <c r="Q123"/>
    </row>
    <row r="124" spans="1:17" x14ac:dyDescent="0.45">
      <c r="A124" s="9"/>
      <c r="B124" s="9"/>
      <c r="C124" s="9"/>
      <c r="D124" s="12"/>
      <c r="E124" s="12"/>
      <c r="F124" s="25" t="str">
        <f t="shared" si="0"/>
        <v>-</v>
      </c>
      <c r="G124" s="25" t="str">
        <f>IF(C$12="Nei","-",IF(B$11="Modbus",C$13,IF(B$11="BACnet","","-")))</f>
        <v>-</v>
      </c>
      <c r="H124" s="25" t="str">
        <f>IF(C$12="Nei","-",IF(B$11="Modbus",C$14,IF(B$11="BACnet",C$14,"-")))</f>
        <v>-</v>
      </c>
      <c r="I124" s="31">
        <f>IF(B$10="Belimo",16-(LEN(A124)),"-")</f>
        <v>16</v>
      </c>
      <c r="J124" s="7"/>
      <c r="P124" s="5">
        <f>LEN(A124)+LEN(F124)</f>
        <v>1</v>
      </c>
      <c r="Q124"/>
    </row>
    <row r="125" spans="1:17" x14ac:dyDescent="0.45">
      <c r="D125" s="13"/>
      <c r="F125"/>
      <c r="P125" s="1"/>
      <c r="Q125"/>
    </row>
  </sheetData>
  <sheetProtection selectLockedCells="1" sort="0" autoFilter="0"/>
  <autoFilter ref="A19:J19"/>
  <dataConsolidate/>
  <mergeCells count="19">
    <mergeCell ref="J19:J20"/>
    <mergeCell ref="A13:B13"/>
    <mergeCell ref="A14:B14"/>
    <mergeCell ref="A15:B15"/>
    <mergeCell ref="B19:B20"/>
    <mergeCell ref="F19:F20"/>
    <mergeCell ref="G19:G20"/>
    <mergeCell ref="H19:H20"/>
    <mergeCell ref="I19:I20"/>
    <mergeCell ref="F18:H18"/>
    <mergeCell ref="E10:F10"/>
    <mergeCell ref="B3:C3"/>
    <mergeCell ref="B4:C4"/>
    <mergeCell ref="B5:C5"/>
    <mergeCell ref="B6:C6"/>
    <mergeCell ref="B7:C7"/>
    <mergeCell ref="B8:C8"/>
    <mergeCell ref="B9:C9"/>
    <mergeCell ref="D18:E18"/>
  </mergeCells>
  <conditionalFormatting sqref="I21:I124">
    <cfRule type="colorScale" priority="1">
      <colorScale>
        <cfvo type="num" val="0"/>
        <cfvo type="num" val="12"/>
        <cfvo type="num" val="16"/>
        <color rgb="FFF8696B"/>
        <color rgb="FFFFEB84"/>
        <color theme="0"/>
      </colorScale>
    </cfRule>
  </conditionalFormatting>
  <dataValidations count="1">
    <dataValidation type="custom" allowBlank="1" showInputMessage="1" showErrorMessage="1" errorTitle="Reduser antall tegn!" error="Max 16 tegn mulig for merking når Belimo motor benyttes. Dette er inkludert mellomrom (og MP-bus / Modbus / BACnet adresse)" sqref="I21:I124">
      <formula1>P21&lt;17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'Ark1'!$A$7:$A$11</xm:f>
          </x14:formula1>
          <xm:sqref>C14</xm:sqref>
        </x14:dataValidation>
        <x14:dataValidation type="list" allowBlank="1" showInputMessage="1" showErrorMessage="1">
          <x14:formula1>
            <xm:f>'Ark1'!$A$15:$A$18</xm:f>
          </x14:formula1>
          <xm:sqref>C13</xm:sqref>
        </x14:dataValidation>
        <x14:dataValidation type="list" allowBlank="1" showInputMessage="1" showErrorMessage="1">
          <x14:formula1>
            <xm:f>'Ark1'!$A$3:$A$4</xm:f>
          </x14:formula1>
          <xm:sqref>C12</xm:sqref>
        </x14:dataValidation>
        <x14:dataValidation type="list" allowBlank="1" showInputMessage="1" showErrorMessage="1">
          <x14:formula1>
            <xm:f>'Ark1'!$A$21:$A$24</xm:f>
          </x14:formula1>
          <xm:sqref>B11</xm:sqref>
        </x14:dataValidation>
        <x14:dataValidation type="list" allowBlank="1" showInputMessage="1" showErrorMessage="1">
          <x14:formula1>
            <xm:f>'Ark1'!$A$27:$A$31</xm:f>
          </x14:formula1>
          <xm:sqref>B10</xm:sqref>
        </x14:dataValidation>
        <x14:dataValidation type="list" allowBlank="1" showInputMessage="1" showErrorMessage="1">
          <x14:formula1>
            <xm:f>'Ark1'!$D$7:$D$8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workbookViewId="0">
      <selection activeCell="D8" sqref="D8"/>
    </sheetView>
  </sheetViews>
  <sheetFormatPr baseColWidth="10" defaultRowHeight="14.25" x14ac:dyDescent="0.45"/>
  <sheetData>
    <row r="3" spans="1:4" x14ac:dyDescent="0.45">
      <c r="A3" t="s">
        <v>40</v>
      </c>
    </row>
    <row r="4" spans="1:4" x14ac:dyDescent="0.45">
      <c r="A4" t="s">
        <v>39</v>
      </c>
    </row>
    <row r="6" spans="1:4" x14ac:dyDescent="0.45">
      <c r="A6" t="s">
        <v>33</v>
      </c>
      <c r="D6" t="s">
        <v>59</v>
      </c>
    </row>
    <row r="7" spans="1:4" ht="15.75" x14ac:dyDescent="0.45">
      <c r="A7">
        <v>38400</v>
      </c>
      <c r="D7" s="26" t="s">
        <v>62</v>
      </c>
    </row>
    <row r="8" spans="1:4" x14ac:dyDescent="0.45">
      <c r="A8">
        <v>9600</v>
      </c>
      <c r="D8" s="26" t="s">
        <v>61</v>
      </c>
    </row>
    <row r="9" spans="1:4" x14ac:dyDescent="0.45">
      <c r="A9">
        <v>19200</v>
      </c>
    </row>
    <row r="10" spans="1:4" x14ac:dyDescent="0.45">
      <c r="A10">
        <v>76800</v>
      </c>
    </row>
    <row r="11" spans="1:4" x14ac:dyDescent="0.45">
      <c r="A11">
        <v>115200</v>
      </c>
    </row>
    <row r="14" spans="1:4" x14ac:dyDescent="0.45">
      <c r="A14" t="s">
        <v>34</v>
      </c>
    </row>
    <row r="15" spans="1:4" x14ac:dyDescent="0.45">
      <c r="A15" t="s">
        <v>35</v>
      </c>
    </row>
    <row r="16" spans="1:4" x14ac:dyDescent="0.45">
      <c r="A16" t="s">
        <v>36</v>
      </c>
    </row>
    <row r="17" spans="1:1" x14ac:dyDescent="0.45">
      <c r="A17" t="s">
        <v>37</v>
      </c>
    </row>
    <row r="18" spans="1:1" x14ac:dyDescent="0.45">
      <c r="A18" t="s">
        <v>38</v>
      </c>
    </row>
    <row r="21" spans="1:1" x14ac:dyDescent="0.45">
      <c r="A21" t="s">
        <v>56</v>
      </c>
    </row>
    <row r="22" spans="1:1" x14ac:dyDescent="0.45">
      <c r="A22" t="s">
        <v>42</v>
      </c>
    </row>
    <row r="23" spans="1:1" x14ac:dyDescent="0.45">
      <c r="A23" t="s">
        <v>43</v>
      </c>
    </row>
    <row r="24" spans="1:1" x14ac:dyDescent="0.45">
      <c r="A24" t="s">
        <v>44</v>
      </c>
    </row>
    <row r="27" spans="1:1" x14ac:dyDescent="0.45">
      <c r="A27" t="s">
        <v>46</v>
      </c>
    </row>
    <row r="28" spans="1:1" x14ac:dyDescent="0.45">
      <c r="A28" t="s">
        <v>47</v>
      </c>
    </row>
    <row r="29" spans="1:1" x14ac:dyDescent="0.45">
      <c r="A29" t="s">
        <v>48</v>
      </c>
    </row>
    <row r="30" spans="1:1" x14ac:dyDescent="0.45">
      <c r="A30" t="s">
        <v>49</v>
      </c>
    </row>
    <row r="31" spans="1:1" x14ac:dyDescent="0.45">
      <c r="A31" t="s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E40"/>
  <sheetViews>
    <sheetView workbookViewId="0">
      <selection activeCell="F17" sqref="F17"/>
    </sheetView>
  </sheetViews>
  <sheetFormatPr baseColWidth="10" defaultRowHeight="14.25" x14ac:dyDescent="0.45"/>
  <cols>
    <col min="3" max="3" width="13.73046875" bestFit="1" customWidth="1"/>
  </cols>
  <sheetData>
    <row r="18" spans="1:5" x14ac:dyDescent="0.45">
      <c r="A18" s="15" t="s">
        <v>14</v>
      </c>
      <c r="B18" s="15"/>
    </row>
    <row r="19" spans="1:5" x14ac:dyDescent="0.45">
      <c r="A19" t="s">
        <v>9</v>
      </c>
      <c r="B19" t="s">
        <v>10</v>
      </c>
    </row>
    <row r="20" spans="1:5" x14ac:dyDescent="0.45">
      <c r="A20" t="s">
        <v>11</v>
      </c>
      <c r="B20" t="s">
        <v>12</v>
      </c>
    </row>
    <row r="21" spans="1:5" x14ac:dyDescent="0.45">
      <c r="A21" t="s">
        <v>11</v>
      </c>
      <c r="B21" t="s">
        <v>13</v>
      </c>
    </row>
    <row r="24" spans="1:5" x14ac:dyDescent="0.45">
      <c r="A24" s="15" t="s">
        <v>15</v>
      </c>
    </row>
    <row r="25" spans="1:5" x14ac:dyDescent="0.45">
      <c r="A25" t="s">
        <v>16</v>
      </c>
    </row>
    <row r="26" spans="1:5" x14ac:dyDescent="0.45">
      <c r="A26" t="s">
        <v>17</v>
      </c>
    </row>
    <row r="28" spans="1:5" x14ac:dyDescent="0.45">
      <c r="A28" s="15" t="s">
        <v>18</v>
      </c>
      <c r="E28" s="16" t="s">
        <v>19</v>
      </c>
    </row>
    <row r="29" spans="1:5" x14ac:dyDescent="0.45">
      <c r="A29" t="s">
        <v>9</v>
      </c>
      <c r="B29" t="s">
        <v>10</v>
      </c>
      <c r="C29" t="s">
        <v>20</v>
      </c>
    </row>
    <row r="30" spans="1:5" x14ac:dyDescent="0.45">
      <c r="A30" t="s">
        <v>11</v>
      </c>
      <c r="B30" t="s">
        <v>12</v>
      </c>
      <c r="C30" t="str">
        <f>A30&amp;$E$28&amp;B30</f>
        <v>360.002-SQ401</v>
      </c>
    </row>
    <row r="31" spans="1:5" x14ac:dyDescent="0.45">
      <c r="A31" t="s">
        <v>11</v>
      </c>
      <c r="B31" t="s">
        <v>13</v>
      </c>
      <c r="C31" t="str">
        <f>A31&amp;$E$28&amp;B31</f>
        <v>360.002-SQ402</v>
      </c>
    </row>
    <row r="33" spans="1:3" x14ac:dyDescent="0.45">
      <c r="A33" t="s">
        <v>21</v>
      </c>
      <c r="B33" s="16" t="s">
        <v>22</v>
      </c>
    </row>
    <row r="34" spans="1:3" x14ac:dyDescent="0.45">
      <c r="A34" t="s">
        <v>23</v>
      </c>
    </row>
    <row r="35" spans="1:3" x14ac:dyDescent="0.45">
      <c r="A35" t="s">
        <v>24</v>
      </c>
    </row>
    <row r="36" spans="1:3" x14ac:dyDescent="0.45">
      <c r="A36" t="s">
        <v>25</v>
      </c>
    </row>
    <row r="38" spans="1:3" x14ac:dyDescent="0.45">
      <c r="A38" t="s">
        <v>26</v>
      </c>
      <c r="B38" t="s">
        <v>27</v>
      </c>
      <c r="C38" s="16" t="s">
        <v>28</v>
      </c>
    </row>
    <row r="39" spans="1:3" x14ac:dyDescent="0.45">
      <c r="B39" t="s">
        <v>29</v>
      </c>
      <c r="C39" s="16" t="s">
        <v>30</v>
      </c>
    </row>
    <row r="40" spans="1:3" x14ac:dyDescent="0.45">
      <c r="B40" t="s">
        <v>31</v>
      </c>
      <c r="C40" s="16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Skjema m3 per time</vt:lpstr>
      <vt:lpstr>Ark1</vt:lpstr>
      <vt:lpstr>Info</vt:lpstr>
      <vt:lpstr>'Skjema m3 per time'!Utskriftstitler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Sturla Ingebrigtsen;TJA</dc:creator>
  <cp:lastModifiedBy>Sturla Ingebrigtsen</cp:lastModifiedBy>
  <cp:lastPrinted>2019-08-28T05:59:34Z</cp:lastPrinted>
  <dcterms:created xsi:type="dcterms:W3CDTF">2018-02-04T18:35:49Z</dcterms:created>
  <dcterms:modified xsi:type="dcterms:W3CDTF">2020-06-11T14:17:25Z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ateEnabled">
    <vt:bool>false</vt:bool>
  </property>
  <property fmtid="{D5CDD505-2E9C-101B-9397-08002B2CF9AE}" pid="3" name="exportEnabled">
    <vt:bool>false</vt:bool>
  </property>
  <property fmtid="{D5CDD505-2E9C-101B-9397-08002B2CF9AE}" pid="4" name="debugVisible">
    <vt:bool>false</vt:bool>
  </property>
  <property fmtid="{D5CDD505-2E9C-101B-9397-08002B2CF9AE}" pid="5" name="importEnabled">
    <vt:bool>false</vt:bool>
  </property>
</Properties>
</file>